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360" windowWidth="26475" windowHeight="13290"/>
  </bookViews>
  <sheets>
    <sheet name="Krycí list" sheetId="1" r:id="rId1"/>
    <sheet name="Rekapitulace" sheetId="2" r:id="rId2"/>
    <sheet name="Položky" sheetId="3" r:id="rId3"/>
  </sheets>
  <definedNames>
    <definedName name="cisloobjektu">'Krycí list'!$A$5</definedName>
    <definedName name="cislostavby">'Krycí list'!$A$7</definedName>
    <definedName name="Datum">'Krycí list'!$B$27</definedName>
    <definedName name="Dil">Rekapitulace!$A$6</definedName>
    <definedName name="Dodavka">Rekapitulace!$G$11</definedName>
    <definedName name="Dodavka0">Položky!#REF!</definedName>
    <definedName name="HSV">Rekapitulace!$E$11</definedName>
    <definedName name="HSV0">Položky!#REF!</definedName>
    <definedName name="HZS">Rekapitulace!$I$11</definedName>
    <definedName name="HZS0">Položky!#REF!</definedName>
    <definedName name="JKSO">'Krycí list'!$G$2</definedName>
    <definedName name="MJ">'Krycí list'!$G$5</definedName>
    <definedName name="Mont">Rekapitulace!$H$11</definedName>
    <definedName name="Montaz0">Položky!#REF!</definedName>
    <definedName name="NazevDilu">Rekapitulace!$B$6</definedName>
    <definedName name="nazevobjektu">'Krycí list'!$C$5</definedName>
    <definedName name="nazevstavby">'Krycí list'!$C$7</definedName>
    <definedName name="_xlnm.Print_Titles" localSheetId="2">Položky!$1:$6</definedName>
    <definedName name="_xlnm.Print_Titles" localSheetId="1">Rekapitulace!$1:$6</definedName>
    <definedName name="Objednatel">'Krycí list'!$C$10</definedName>
    <definedName name="_xlnm.Print_Area" localSheetId="0">'Krycí list'!$A$1:$G$45</definedName>
    <definedName name="_xlnm.Print_Area" localSheetId="2">Položky!$A$1:$G$73</definedName>
    <definedName name="_xlnm.Print_Area" localSheetId="1">Rekapitulace!$A$1:$I$25</definedName>
    <definedName name="PocetMJ">'Krycí list'!$G$6</definedName>
    <definedName name="Poznamka">'Krycí list'!$B$37</definedName>
    <definedName name="Projektant">'Krycí list'!$C$8</definedName>
    <definedName name="PSV">Rekapitulace!$F$11</definedName>
    <definedName name="PSV0">Položky!#REF!</definedName>
    <definedName name="SazbaDPH1">'Krycí list'!$C$30</definedName>
    <definedName name="SazbaDPH2">'Krycí list'!$C$32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Rekapitulace!$H$24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list'!$G$11</definedName>
    <definedName name="Zaklad22">'Krycí list'!$F$32</definedName>
    <definedName name="Zaklad5">'Krycí list'!$F$30</definedName>
    <definedName name="Zhotovitel">'Krycí list'!$C$11:$E$11</definedName>
  </definedNames>
  <calcPr calcId="125725" fullCalcOnLoad="1"/>
</workbook>
</file>

<file path=xl/calcChain.xml><?xml version="1.0" encoding="utf-8"?>
<calcChain xmlns="http://schemas.openxmlformats.org/spreadsheetml/2006/main">
  <c r="D21" i="1"/>
  <c r="D20"/>
  <c r="D19"/>
  <c r="D18"/>
  <c r="D17"/>
  <c r="D16"/>
  <c r="D15"/>
  <c r="BE72" i="3"/>
  <c r="BD72"/>
  <c r="BD73" s="1"/>
  <c r="H10" i="2" s="1"/>
  <c r="BC72" i="3"/>
  <c r="BA72"/>
  <c r="G72"/>
  <c r="BB72" s="1"/>
  <c r="BE70"/>
  <c r="BD70"/>
  <c r="BC70"/>
  <c r="BA70"/>
  <c r="G70"/>
  <c r="BB70" s="1"/>
  <c r="BE67"/>
  <c r="BD67"/>
  <c r="BC67"/>
  <c r="BB67"/>
  <c r="BA67"/>
  <c r="G67"/>
  <c r="BE59"/>
  <c r="BE73" s="1"/>
  <c r="I10" i="2" s="1"/>
  <c r="BD59" i="3"/>
  <c r="BC59"/>
  <c r="BC73" s="1"/>
  <c r="G10" i="2" s="1"/>
  <c r="BB59" i="3"/>
  <c r="BA59"/>
  <c r="G59"/>
  <c r="B10" i="2"/>
  <c r="A10"/>
  <c r="G73" i="3"/>
  <c r="C73"/>
  <c r="BE54"/>
  <c r="BD54"/>
  <c r="BC54"/>
  <c r="BA54"/>
  <c r="G54"/>
  <c r="BB54" s="1"/>
  <c r="BE53"/>
  <c r="BD53"/>
  <c r="BC53"/>
  <c r="BB53"/>
  <c r="BA53"/>
  <c r="G53"/>
  <c r="BE52"/>
  <c r="BD52"/>
  <c r="BC52"/>
  <c r="BC57" s="1"/>
  <c r="G9" i="2" s="1"/>
  <c r="BB52" i="3"/>
  <c r="BA52"/>
  <c r="BA57" s="1"/>
  <c r="E9" i="2" s="1"/>
  <c r="G52" i="3"/>
  <c r="G57" s="1"/>
  <c r="B9" i="2"/>
  <c r="A9"/>
  <c r="C57" i="3"/>
  <c r="BE49"/>
  <c r="BD49"/>
  <c r="BC49"/>
  <c r="BB49"/>
  <c r="BA49"/>
  <c r="G49"/>
  <c r="BE48"/>
  <c r="BD48"/>
  <c r="BD50" s="1"/>
  <c r="H8" i="2" s="1"/>
  <c r="BC48" i="3"/>
  <c r="BB48"/>
  <c r="BA48"/>
  <c r="G48"/>
  <c r="BE46"/>
  <c r="BD46"/>
  <c r="BC46"/>
  <c r="BB46"/>
  <c r="BB50" s="1"/>
  <c r="F8" i="2" s="1"/>
  <c r="BA46" i="3"/>
  <c r="BA50" s="1"/>
  <c r="E8" i="2" s="1"/>
  <c r="G46" i="3"/>
  <c r="B8" i="2"/>
  <c r="A8"/>
  <c r="G50" i="3"/>
  <c r="C50"/>
  <c r="BE43"/>
  <c r="BD43"/>
  <c r="BC43"/>
  <c r="BB43"/>
  <c r="BA43"/>
  <c r="G43"/>
  <c r="BE42"/>
  <c r="BD42"/>
  <c r="BC42"/>
  <c r="BB42"/>
  <c r="BA42"/>
  <c r="G42"/>
  <c r="BE40"/>
  <c r="BD40"/>
  <c r="BC40"/>
  <c r="BA40"/>
  <c r="G40"/>
  <c r="BB40" s="1"/>
  <c r="BE36"/>
  <c r="BD36"/>
  <c r="BC36"/>
  <c r="BA36"/>
  <c r="G36"/>
  <c r="BB36" s="1"/>
  <c r="BE34"/>
  <c r="BD34"/>
  <c r="BC34"/>
  <c r="BB34"/>
  <c r="BA34"/>
  <c r="G34"/>
  <c r="BE32"/>
  <c r="BD32"/>
  <c r="BC32"/>
  <c r="BA32"/>
  <c r="G32"/>
  <c r="BB32" s="1"/>
  <c r="BE27"/>
  <c r="BD27"/>
  <c r="BC27"/>
  <c r="BB27"/>
  <c r="BA27"/>
  <c r="G27"/>
  <c r="BE25"/>
  <c r="BD25"/>
  <c r="BC25"/>
  <c r="BA25"/>
  <c r="G25"/>
  <c r="BB25" s="1"/>
  <c r="BE21"/>
  <c r="BD21"/>
  <c r="BC21"/>
  <c r="BB21"/>
  <c r="BA21"/>
  <c r="G21"/>
  <c r="BE19"/>
  <c r="BD19"/>
  <c r="BC19"/>
  <c r="BA19"/>
  <c r="G19"/>
  <c r="BB19" s="1"/>
  <c r="BE18"/>
  <c r="BD18"/>
  <c r="BC18"/>
  <c r="BA18"/>
  <c r="G18"/>
  <c r="BB18" s="1"/>
  <c r="BE17"/>
  <c r="BD17"/>
  <c r="BC17"/>
  <c r="BA17"/>
  <c r="G17"/>
  <c r="BB17" s="1"/>
  <c r="BE16"/>
  <c r="BD16"/>
  <c r="BC16"/>
  <c r="BA16"/>
  <c r="G16"/>
  <c r="BB16" s="1"/>
  <c r="BE14"/>
  <c r="BD14"/>
  <c r="BC14"/>
  <c r="BB14"/>
  <c r="BA14"/>
  <c r="G14"/>
  <c r="BE12"/>
  <c r="BD12"/>
  <c r="BC12"/>
  <c r="BB12"/>
  <c r="BA12"/>
  <c r="G12"/>
  <c r="BE11"/>
  <c r="BD11"/>
  <c r="BC11"/>
  <c r="BA11"/>
  <c r="G11"/>
  <c r="BB11" s="1"/>
  <c r="BE10"/>
  <c r="BD10"/>
  <c r="BC10"/>
  <c r="BA10"/>
  <c r="G10"/>
  <c r="BB10" s="1"/>
  <c r="BE9"/>
  <c r="BD9"/>
  <c r="BC9"/>
  <c r="BB9"/>
  <c r="BA9"/>
  <c r="G9"/>
  <c r="BE8"/>
  <c r="BD8"/>
  <c r="BC8"/>
  <c r="BB8"/>
  <c r="BA8"/>
  <c r="G8"/>
  <c r="B7" i="2"/>
  <c r="A7"/>
  <c r="C44" i="3"/>
  <c r="E4"/>
  <c r="C4"/>
  <c r="F3"/>
  <c r="C3"/>
  <c r="C2" i="2"/>
  <c r="C1"/>
  <c r="C33" i="1"/>
  <c r="F33" s="1"/>
  <c r="C31"/>
  <c r="C9"/>
  <c r="G7"/>
  <c r="BB73" i="3" l="1"/>
  <c r="F10" i="2" s="1"/>
  <c r="BA73" i="3"/>
  <c r="E10" i="2" s="1"/>
  <c r="BB57" i="3"/>
  <c r="F9" i="2" s="1"/>
  <c r="BD57" i="3"/>
  <c r="H9" i="2" s="1"/>
  <c r="BE57" i="3"/>
  <c r="I9" i="2" s="1"/>
  <c r="BE50" i="3"/>
  <c r="I8" i="2" s="1"/>
  <c r="BC50" i="3"/>
  <c r="G8" i="2" s="1"/>
  <c r="BE44" i="3"/>
  <c r="I7" i="2" s="1"/>
  <c r="BA44" i="3"/>
  <c r="E7" i="2" s="1"/>
  <c r="BB44" i="3"/>
  <c r="F7" i="2" s="1"/>
  <c r="BC44" i="3"/>
  <c r="G7" i="2" s="1"/>
  <c r="BD44" i="3"/>
  <c r="H7" i="2" s="1"/>
  <c r="H11" s="1"/>
  <c r="C17" i="1" s="1"/>
  <c r="G44" i="3"/>
  <c r="E11" i="2" l="1"/>
  <c r="C15" i="1" s="1"/>
  <c r="F11" i="2"/>
  <c r="C16" i="1" s="1"/>
  <c r="I11" i="2"/>
  <c r="C21" i="1" s="1"/>
  <c r="G11" i="2"/>
  <c r="C18" i="1" s="1"/>
  <c r="G17" i="2" l="1"/>
  <c r="I17" s="1"/>
  <c r="G16" i="1" s="1"/>
  <c r="G18" i="2"/>
  <c r="I18" s="1"/>
  <c r="G17" i="1" s="1"/>
  <c r="G20" i="2"/>
  <c r="I20" s="1"/>
  <c r="G19" i="1" s="1"/>
  <c r="G21" i="2"/>
  <c r="I21" s="1"/>
  <c r="G20" i="1" s="1"/>
  <c r="G16" i="2"/>
  <c r="I16" s="1"/>
  <c r="G15" i="1" s="1"/>
  <c r="G19" i="2"/>
  <c r="I19" s="1"/>
  <c r="G18" i="1" s="1"/>
  <c r="C19"/>
  <c r="C22" s="1"/>
  <c r="G22" i="2"/>
  <c r="I22" s="1"/>
  <c r="G21" i="1" s="1"/>
  <c r="G23" i="2"/>
  <c r="I23" s="1"/>
  <c r="H24" l="1"/>
  <c r="G23" i="1" s="1"/>
  <c r="G22" s="1"/>
  <c r="C23" l="1"/>
  <c r="F30" s="1"/>
  <c r="F31" s="1"/>
  <c r="F34" s="1"/>
</calcChain>
</file>

<file path=xl/sharedStrings.xml><?xml version="1.0" encoding="utf-8"?>
<sst xmlns="http://schemas.openxmlformats.org/spreadsheetml/2006/main" count="273" uniqueCount="190">
  <si>
    <t>Rozpočet</t>
  </si>
  <si>
    <t>Objekt</t>
  </si>
  <si>
    <t>Název objektu</t>
  </si>
  <si>
    <t xml:space="preserve">SKP </t>
  </si>
  <si>
    <t xml:space="preserve">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</si>
  <si>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</si>
  <si>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</si>
  <si>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</si>
  <si>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</si>
  <si>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</si>
  <si>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</si>
  <si>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</si>
  <si>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</si>
  <si>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</si>
  <si>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</si>
  <si>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</si>
  <si>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</si>
  <si>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</si>
  <si>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</si>
  <si>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</si>
  <si>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</si>
  <si>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</si>
  <si>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</si>
  <si>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</si>
  <si>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</si>
  <si>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</si>
  <si>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</si>
  <si>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</si>
  <si>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</si>
  <si>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</si>
  <si>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</si>
  <si>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</si>
  <si>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</si>
  <si>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</si>
  <si>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</si>
  <si>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</si>
  <si>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</si>
  <si>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</si>
  <si>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</si>
  <si>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</si>
  <si>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</si>
  <si>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</si>
  <si>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</si>
  <si>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</si>
  <si>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</si>
  <si>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</si>
  <si>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</si>
  <si>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>Stavba :</t>
  </si>
  <si>
    <t>Rozpočet :</t>
  </si>
  <si>
    <t>Objekt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</si>
  <si>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</si>
  <si>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</si>
  <si>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</si>
  <si>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</si>
  <si>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</si>
  <si>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</si>
  <si>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</si>
  <si>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</si>
  <si>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</si>
  <si>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</si>
  <si>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</si>
  <si>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</si>
  <si>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</si>
  <si>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 xml:space="preserve">Položkový rozpočet 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</si>
  <si>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</si>
  <si>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</si>
  <si>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</si>
  <si>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</si>
  <si>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</si>
  <si>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</si>
  <si>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</si>
  <si>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</si>
  <si>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</si>
  <si>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ks</t>
  </si>
  <si>
    <t>Celkem za</t>
  </si>
  <si>
    <t>21-5</t>
  </si>
  <si>
    <t>Rekonstrukce kotelny U Cukrovaru 1,Opava</t>
  </si>
  <si>
    <t>Plynoinstalace-úprava technického zařízení</t>
  </si>
  <si>
    <t>723</t>
  </si>
  <si>
    <t>Vnitřní plynovod</t>
  </si>
  <si>
    <t>723120201R00</t>
  </si>
  <si>
    <t xml:space="preserve">Potrubí ocelové závitové černé svařované DN 10 </t>
  </si>
  <si>
    <t>m</t>
  </si>
  <si>
    <t>723120203R00</t>
  </si>
  <si>
    <t xml:space="preserve">Potrubí ocelové závitové černé svařované DN 20 </t>
  </si>
  <si>
    <t>723120206R00</t>
  </si>
  <si>
    <t xml:space="preserve">Potrubí ocelové závitové černé svařované DN 40 </t>
  </si>
  <si>
    <t>723150312R00</t>
  </si>
  <si>
    <t xml:space="preserve">Potrubí ocelové hladké černé svařované D 57/2,9 </t>
  </si>
  <si>
    <t>723150366R00</t>
  </si>
  <si>
    <t xml:space="preserve">Potrubí ocel. černé svařované-chráničky D 44,5/2,6 </t>
  </si>
  <si>
    <t>včetně zednických výpomocí</t>
  </si>
  <si>
    <t>723190901R00</t>
  </si>
  <si>
    <t xml:space="preserve">Uzavření nebo otevření plynového potrubí </t>
  </si>
  <si>
    <t>kus</t>
  </si>
  <si>
    <t>.</t>
  </si>
  <si>
    <t>723190909R00</t>
  </si>
  <si>
    <t xml:space="preserve">Zkouška tlaková  plynového potrubí </t>
  </si>
  <si>
    <t>723190913R00</t>
  </si>
  <si>
    <t xml:space="preserve">Navaření odbočky na plynové potrubí DN 20 </t>
  </si>
  <si>
    <t>723190916R00</t>
  </si>
  <si>
    <t xml:space="preserve">Navaření odbočky na plynové potrubí DN 40 </t>
  </si>
  <si>
    <t>723213203R00</t>
  </si>
  <si>
    <t>Armatura pří.- kohout kulový K-85-111-616,DN 50 dodávka</t>
  </si>
  <si>
    <t>soubor</t>
  </si>
  <si>
    <t>pol.A04.01</t>
  </si>
  <si>
    <t>723219102R00</t>
  </si>
  <si>
    <t xml:space="preserve">Montáž armatury přírubové plynovodní, DN 50 </t>
  </si>
  <si>
    <t>pol.A40.02</t>
  </si>
  <si>
    <t xml:space="preserve">včetně dodávky montážního materiálu </t>
  </si>
  <si>
    <t>a protipřírub</t>
  </si>
  <si>
    <t>723239101RT2</t>
  </si>
  <si>
    <t>Montáž plynovodních armatur, 2 závity, G 1/2 včetně  dod.kul. kohoutu</t>
  </si>
  <si>
    <t>723239102R00</t>
  </si>
  <si>
    <t xml:space="preserve">Montáž plynovodních armatur, 2 závity, G 3/4 </t>
  </si>
  <si>
    <t>Poznámka:</t>
  </si>
  <si>
    <t>- kulový kohout - uzávěr kotle - součást dodávky</t>
  </si>
  <si>
    <t xml:space="preserve">  příslušenství  kotle</t>
  </si>
  <si>
    <t>pol.A04.04,A04.05</t>
  </si>
  <si>
    <t>1000</t>
  </si>
  <si>
    <t xml:space="preserve">Odvzdušnění a napuštění plynového potrubí </t>
  </si>
  <si>
    <t>kompl</t>
  </si>
  <si>
    <t>1001</t>
  </si>
  <si>
    <t xml:space="preserve">Napojení na stávající potrubí DN50 </t>
  </si>
  <si>
    <t>n.m.10,11</t>
  </si>
  <si>
    <t>3002</t>
  </si>
  <si>
    <t>Bezpečnostní uzávěr BAP _DN50 dodávka</t>
  </si>
  <si>
    <t>pol. A04.02</t>
  </si>
  <si>
    <t>typ: BAP -DN50-NT-B-PN16-Solo-R-230V</t>
  </si>
  <si>
    <t>3004</t>
  </si>
  <si>
    <t>Manometr vč.tlačítkového kohoutu D+M</t>
  </si>
  <si>
    <t xml:space="preserve">rozsah 0-4 kPa </t>
  </si>
  <si>
    <t>998723201R00</t>
  </si>
  <si>
    <t xml:space="preserve">Přesun hmot pro vnitřní plynovod, výšky do 6 m </t>
  </si>
  <si>
    <t>998723293R00</t>
  </si>
  <si>
    <t xml:space="preserve">Příplatek zvětš. přesun, vnitřní plynovod do 500 m </t>
  </si>
  <si>
    <t>767</t>
  </si>
  <si>
    <t>Konstrukce zámečnické</t>
  </si>
  <si>
    <t>767995104R00</t>
  </si>
  <si>
    <t xml:space="preserve">D+M  kovových atypických konstrukcí do 50 kg </t>
  </si>
  <si>
    <t>kg</t>
  </si>
  <si>
    <t>-konzoly,podpory,závěsy,objímky</t>
  </si>
  <si>
    <t>998767202R00</t>
  </si>
  <si>
    <t xml:space="preserve">Přesun hmot pro obor 767 v objektech H do 12 m </t>
  </si>
  <si>
    <t>998767293R00</t>
  </si>
  <si>
    <t xml:space="preserve">Příplatek zvětš. přesun, zámeč. konstr. do 500 m </t>
  </si>
  <si>
    <t>783</t>
  </si>
  <si>
    <t>Nátěry</t>
  </si>
  <si>
    <t>783225100R00</t>
  </si>
  <si>
    <t xml:space="preserve">Nátěr syntetický kovových konstrukcí 2x + 1x email </t>
  </si>
  <si>
    <t>m2</t>
  </si>
  <si>
    <t>783424340R00</t>
  </si>
  <si>
    <t xml:space="preserve">Nátěr syntet. potrubí do DN 50 mm  Z+2x +1x email </t>
  </si>
  <si>
    <t>783425150R00</t>
  </si>
  <si>
    <t>Nátěr syntetický potrubí do DN 150mm Z + 2x+1x email</t>
  </si>
  <si>
    <t>poznámka:</t>
  </si>
  <si>
    <t xml:space="preserve"> - stávající potrubí DN150</t>
  </si>
  <si>
    <t>799</t>
  </si>
  <si>
    <t>Ostatní</t>
  </si>
  <si>
    <t xml:space="preserve">Demontáže </t>
  </si>
  <si>
    <t>v rozsahu :</t>
  </si>
  <si>
    <t>a) stávající potrubí DN50 včetně  uzávěru</t>
  </si>
  <si>
    <t xml:space="preserve">    cca do 1,5 m  mezi nap.místy 10,11</t>
  </si>
  <si>
    <t>b) demontáž stávající odbočky DN40 pro     demontovaný kotel K2 , včetně zaslepení</t>
  </si>
  <si>
    <t>c) demontáž části plynového potrubí - nap.místo 12</t>
  </si>
  <si>
    <t xml:space="preserve">    + zaslepení</t>
  </si>
  <si>
    <t>viz.výkresová část</t>
  </si>
  <si>
    <t>1002</t>
  </si>
  <si>
    <t xml:space="preserve">Dokumentace </t>
  </si>
  <si>
    <t>kompl.</t>
  </si>
  <si>
    <t>- dok.skutečného stavu</t>
  </si>
  <si>
    <t>- dok.pro realizaci stavby</t>
  </si>
  <si>
    <t>1003</t>
  </si>
  <si>
    <t xml:space="preserve">Funkční zkoušky </t>
  </si>
  <si>
    <t>1005</t>
  </si>
  <si>
    <t xml:space="preserve">Revize </t>
  </si>
  <si>
    <t>Ztížené výrobní podmínky</t>
  </si>
  <si>
    <t>Oborová přirážka</t>
  </si>
  <si>
    <t>Přesun stavebních kapacit</t>
  </si>
  <si>
    <t>Mimostaveništní doprava</t>
  </si>
  <si>
    <t>Zařízení staveniště</t>
  </si>
  <si>
    <t>Provoz investora</t>
  </si>
  <si>
    <t>Kompletační činnost (IČD)</t>
  </si>
  <si>
    <t>Rezerva rozpočtu</t>
  </si>
  <si>
    <t>Statutární město Opava</t>
  </si>
  <si>
    <t>ing.Ivo ČECH</t>
  </si>
  <si>
    <t>Bytový dům-rekonstrukce kotelny</t>
  </si>
  <si>
    <t>Specifikace/Slepý rozpočet</t>
  </si>
  <si>
    <t>př.č.</t>
  </si>
  <si>
    <t>D.1.4.3-4</t>
  </si>
</sst>
</file>

<file path=xl/styles.xml><?xml version="1.0" encoding="utf-8"?>
<styleSheet xmlns="http://schemas.openxmlformats.org/spreadsheetml/2006/main">
  <numFmts count="3">
    <numFmt numFmtId="164" formatCode="dd/mm/yy"/>
    <numFmt numFmtId="165" formatCode="0.0"/>
    <numFmt numFmtId="166" formatCode="#,##0\ &quot;Kč&quot;"/>
  </numFmts>
  <fonts count="26">
    <font>
      <sz val="10"/>
      <name val="Arial CE"/>
      <charset val="238"/>
    </font>
    <font>
      <sz val="10"/>
      <name val="Arial CE"/>
      <charset val="238"/>
    </font>
    <font>
      <b/>
      <sz val="14"/>
      <name val="Arial CE"/>
      <family val="2"/>
      <charset val="238"/>
    </font>
    <font>
      <b/>
      <sz val="10"/>
      <name val="Arial CE"/>
      <charset val="238"/>
    </font>
    <font>
      <sz val="9"/>
      <name val="Arial CE"/>
      <charset val="238"/>
    </font>
    <font>
      <b/>
      <sz val="9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sz val="9"/>
      <name val="Arial CE"/>
      <family val="2"/>
      <charset val="238"/>
    </font>
    <font>
      <b/>
      <u/>
      <sz val="12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sz val="9"/>
      <name val="Arial CE"/>
    </font>
    <font>
      <sz val="10"/>
      <color indexed="9"/>
      <name val="Arial CE"/>
      <family val="2"/>
      <charset val="238"/>
    </font>
    <font>
      <sz val="8"/>
      <name val="Arial CE"/>
    </font>
    <font>
      <sz val="10"/>
      <color indexed="9"/>
      <name val="Arial CE"/>
    </font>
    <font>
      <sz val="8"/>
      <color indexed="17"/>
      <name val="Arial CE"/>
      <family val="2"/>
      <charset val="238"/>
    </font>
    <font>
      <sz val="10"/>
      <color indexed="17"/>
      <name val="Arial CE"/>
      <family val="2"/>
      <charset val="238"/>
    </font>
    <font>
      <sz val="8"/>
      <color indexed="9"/>
      <name val="Arial CE"/>
    </font>
    <font>
      <b/>
      <i/>
      <sz val="10"/>
      <name val="Arial CE"/>
      <family val="2"/>
      <charset val="238"/>
    </font>
    <font>
      <i/>
      <sz val="8"/>
      <name val="Arial CE"/>
      <family val="2"/>
      <charset val="238"/>
    </font>
    <font>
      <i/>
      <sz val="9"/>
      <name val="Arial CE"/>
    </font>
    <font>
      <sz val="10"/>
      <name val="Arial Narrow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40"/>
      </patternFill>
    </fill>
  </fills>
  <borders count="6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0" fillId="0" borderId="0"/>
  </cellStyleXfs>
  <cellXfs count="227">
    <xf numFmtId="0" fontId="0" fillId="0" borderId="0" xfId="0"/>
    <xf numFmtId="0" fontId="2" fillId="0" borderId="1" xfId="0" applyFont="1" applyBorder="1" applyAlignment="1">
      <alignment horizontal="centerContinuous" vertical="top"/>
    </xf>
    <xf numFmtId="0" fontId="0" fillId="0" borderId="1" xfId="0" applyBorder="1" applyAlignment="1">
      <alignment horizontal="centerContinuous"/>
    </xf>
    <xf numFmtId="0" fontId="3" fillId="2" borderId="2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centerContinuous"/>
    </xf>
    <xf numFmtId="0" fontId="5" fillId="2" borderId="4" xfId="0" applyFont="1" applyFill="1" applyBorder="1" applyAlignment="1">
      <alignment horizontal="left"/>
    </xf>
    <xf numFmtId="0" fontId="4" fillId="0" borderId="5" xfId="0" applyFont="1" applyBorder="1"/>
    <xf numFmtId="0" fontId="1" fillId="0" borderId="7" xfId="0" applyFont="1" applyBorder="1"/>
    <xf numFmtId="0" fontId="4" fillId="0" borderId="8" xfId="0" applyFont="1" applyBorder="1"/>
    <xf numFmtId="0" fontId="4" fillId="0" borderId="9" xfId="0" applyFont="1" applyBorder="1"/>
    <xf numFmtId="0" fontId="4" fillId="0" borderId="10" xfId="0" applyFont="1" applyBorder="1"/>
    <xf numFmtId="0" fontId="4" fillId="0" borderId="11" xfId="0" applyFont="1" applyBorder="1" applyAlignment="1">
      <alignment horizontal="left"/>
    </xf>
    <xf numFmtId="0" fontId="3" fillId="0" borderId="7" xfId="0" applyFont="1" applyBorder="1"/>
    <xf numFmtId="49" fontId="4" fillId="0" borderId="11" xfId="0" applyNumberFormat="1" applyFont="1" applyBorder="1" applyAlignment="1">
      <alignment horizontal="left"/>
    </xf>
    <xf numFmtId="49" fontId="3" fillId="2" borderId="7" xfId="0" applyNumberFormat="1" applyFont="1" applyFill="1" applyBorder="1"/>
    <xf numFmtId="49" fontId="1" fillId="2" borderId="8" xfId="0" applyNumberFormat="1" applyFont="1" applyFill="1" applyBorder="1"/>
    <xf numFmtId="0" fontId="3" fillId="2" borderId="9" xfId="0" applyFont="1" applyFill="1" applyBorder="1"/>
    <xf numFmtId="0" fontId="1" fillId="2" borderId="9" xfId="0" applyFont="1" applyFill="1" applyBorder="1"/>
    <xf numFmtId="0" fontId="1" fillId="2" borderId="8" xfId="0" applyFont="1" applyFill="1" applyBorder="1"/>
    <xf numFmtId="0" fontId="4" fillId="0" borderId="10" xfId="0" applyFont="1" applyFill="1" applyBorder="1"/>
    <xf numFmtId="3" fontId="4" fillId="0" borderId="11" xfId="0" applyNumberFormat="1" applyFont="1" applyBorder="1" applyAlignment="1">
      <alignment horizontal="left"/>
    </xf>
    <xf numFmtId="0" fontId="0" fillId="0" borderId="0" xfId="0" applyFill="1"/>
    <xf numFmtId="49" fontId="3" fillId="2" borderId="12" xfId="0" applyNumberFormat="1" applyFont="1" applyFill="1" applyBorder="1"/>
    <xf numFmtId="49" fontId="1" fillId="2" borderId="13" xfId="0" applyNumberFormat="1" applyFont="1" applyFill="1" applyBorder="1"/>
    <xf numFmtId="0" fontId="3" fillId="2" borderId="0" xfId="0" applyFont="1" applyFill="1" applyBorder="1"/>
    <xf numFmtId="0" fontId="1" fillId="2" borderId="0" xfId="0" applyFont="1" applyFill="1" applyBorder="1"/>
    <xf numFmtId="49" fontId="4" fillId="0" borderId="10" xfId="0" applyNumberFormat="1" applyFont="1" applyBorder="1" applyAlignment="1">
      <alignment horizontal="left"/>
    </xf>
    <xf numFmtId="0" fontId="4" fillId="0" borderId="14" xfId="0" applyFont="1" applyBorder="1"/>
    <xf numFmtId="0" fontId="4" fillId="0" borderId="10" xfId="0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4" fillId="0" borderId="10" xfId="0" applyNumberFormat="1" applyFont="1" applyBorder="1"/>
    <xf numFmtId="0" fontId="4" fillId="0" borderId="16" xfId="0" applyNumberFormat="1" applyFont="1" applyBorder="1" applyAlignment="1">
      <alignment horizontal="left"/>
    </xf>
    <xf numFmtId="0" fontId="0" fillId="0" borderId="0" xfId="0" applyNumberFormat="1" applyBorder="1"/>
    <xf numFmtId="0" fontId="0" fillId="0" borderId="0" xfId="0" applyNumberFormat="1"/>
    <xf numFmtId="0" fontId="4" fillId="0" borderId="16" xfId="0" applyFont="1" applyBorder="1" applyAlignment="1">
      <alignment horizontal="left"/>
    </xf>
    <xf numFmtId="0" fontId="0" fillId="0" borderId="0" xfId="0" applyBorder="1"/>
    <xf numFmtId="0" fontId="4" fillId="0" borderId="10" xfId="0" applyFont="1" applyFill="1" applyBorder="1" applyAlignment="1"/>
    <xf numFmtId="0" fontId="4" fillId="0" borderId="16" xfId="0" applyFont="1" applyFill="1" applyBorder="1" applyAlignment="1"/>
    <xf numFmtId="0" fontId="1" fillId="0" borderId="0" xfId="0" applyFont="1" applyFill="1" applyBorder="1" applyAlignment="1"/>
    <xf numFmtId="0" fontId="4" fillId="0" borderId="10" xfId="0" applyFont="1" applyBorder="1" applyAlignment="1"/>
    <xf numFmtId="0" fontId="4" fillId="0" borderId="16" xfId="0" applyFont="1" applyBorder="1" applyAlignment="1"/>
    <xf numFmtId="3" fontId="0" fillId="0" borderId="0" xfId="0" applyNumberFormat="1"/>
    <xf numFmtId="0" fontId="4" fillId="0" borderId="7" xfId="0" applyFont="1" applyBorder="1"/>
    <xf numFmtId="0" fontId="4" fillId="0" borderId="10" xfId="0" applyFont="1" applyBorder="1" applyAlignment="1">
      <alignment horizontal="center"/>
    </xf>
    <xf numFmtId="0" fontId="4" fillId="0" borderId="5" xfId="0" applyFont="1" applyBorder="1" applyAlignment="1">
      <alignment horizontal="left"/>
    </xf>
    <xf numFmtId="0" fontId="4" fillId="0" borderId="17" xfId="0" applyFont="1" applyBorder="1" applyAlignment="1">
      <alignment horizontal="left"/>
    </xf>
    <xf numFmtId="0" fontId="2" fillId="0" borderId="18" xfId="0" applyFont="1" applyBorder="1" applyAlignment="1">
      <alignment horizontal="centerContinuous" vertical="center"/>
    </xf>
    <xf numFmtId="0" fontId="6" fillId="0" borderId="19" xfId="0" applyFont="1" applyBorder="1" applyAlignment="1">
      <alignment horizontal="centerContinuous" vertical="center"/>
    </xf>
    <xf numFmtId="0" fontId="0" fillId="0" borderId="19" xfId="0" applyBorder="1" applyAlignment="1">
      <alignment horizontal="centerContinuous" vertical="center"/>
    </xf>
    <xf numFmtId="0" fontId="0" fillId="0" borderId="20" xfId="0" applyBorder="1" applyAlignment="1">
      <alignment horizontal="centerContinuous" vertical="center"/>
    </xf>
    <xf numFmtId="0" fontId="7" fillId="2" borderId="21" xfId="0" applyFont="1" applyFill="1" applyBorder="1" applyAlignment="1">
      <alignment horizontal="left"/>
    </xf>
    <xf numFmtId="0" fontId="0" fillId="2" borderId="22" xfId="0" applyFill="1" applyBorder="1" applyAlignment="1">
      <alignment horizontal="left"/>
    </xf>
    <xf numFmtId="0" fontId="0" fillId="2" borderId="23" xfId="0" applyFill="1" applyBorder="1" applyAlignment="1">
      <alignment horizontal="centerContinuous"/>
    </xf>
    <xf numFmtId="0" fontId="7" fillId="2" borderId="22" xfId="0" applyFont="1" applyFill="1" applyBorder="1" applyAlignment="1">
      <alignment horizontal="centerContinuous"/>
    </xf>
    <xf numFmtId="0" fontId="0" fillId="2" borderId="22" xfId="0" applyFill="1" applyBorder="1" applyAlignment="1">
      <alignment horizontal="centerContinuous"/>
    </xf>
    <xf numFmtId="0" fontId="0" fillId="0" borderId="24" xfId="0" applyBorder="1"/>
    <xf numFmtId="0" fontId="0" fillId="0" borderId="25" xfId="0" applyBorder="1"/>
    <xf numFmtId="3" fontId="0" fillId="0" borderId="6" xfId="0" applyNumberFormat="1" applyBorder="1"/>
    <xf numFmtId="0" fontId="0" fillId="0" borderId="2" xfId="0" applyBorder="1"/>
    <xf numFmtId="3" fontId="0" fillId="0" borderId="4" xfId="0" applyNumberFormat="1" applyBorder="1"/>
    <xf numFmtId="0" fontId="0" fillId="0" borderId="3" xfId="0" applyBorder="1"/>
    <xf numFmtId="0" fontId="0" fillId="0" borderId="7" xfId="0" applyBorder="1"/>
    <xf numFmtId="3" fontId="0" fillId="0" borderId="9" xfId="0" applyNumberFormat="1" applyBorder="1"/>
    <xf numFmtId="0" fontId="0" fillId="0" borderId="8" xfId="0" applyBorder="1"/>
    <xf numFmtId="0" fontId="0" fillId="0" borderId="26" xfId="0" applyBorder="1"/>
    <xf numFmtId="0" fontId="0" fillId="0" borderId="25" xfId="0" applyBorder="1" applyAlignment="1">
      <alignment shrinkToFit="1"/>
    </xf>
    <xf numFmtId="0" fontId="0" fillId="0" borderId="27" xfId="0" applyBorder="1"/>
    <xf numFmtId="0" fontId="8" fillId="0" borderId="7" xfId="0" applyFont="1" applyBorder="1"/>
    <xf numFmtId="0" fontId="0" fillId="0" borderId="12" xfId="0" applyBorder="1"/>
    <xf numFmtId="0" fontId="0" fillId="0" borderId="28" xfId="0" applyBorder="1" applyAlignment="1">
      <alignment horizontal="center" shrinkToFit="1"/>
    </xf>
    <xf numFmtId="0" fontId="0" fillId="0" borderId="29" xfId="0" applyBorder="1" applyAlignment="1">
      <alignment horizontal="center" shrinkToFit="1"/>
    </xf>
    <xf numFmtId="3" fontId="0" fillId="0" borderId="30" xfId="0" applyNumberFormat="1" applyBorder="1"/>
    <xf numFmtId="0" fontId="0" fillId="0" borderId="28" xfId="0" applyBorder="1"/>
    <xf numFmtId="3" fontId="0" fillId="0" borderId="31" xfId="0" applyNumberFormat="1" applyBorder="1"/>
    <xf numFmtId="0" fontId="0" fillId="0" borderId="29" xfId="0" applyBorder="1"/>
    <xf numFmtId="0" fontId="3" fillId="2" borderId="2" xfId="0" applyFont="1" applyFill="1" applyBorder="1"/>
    <xf numFmtId="0" fontId="3" fillId="2" borderId="4" xfId="0" applyFont="1" applyFill="1" applyBorder="1"/>
    <xf numFmtId="0" fontId="3" fillId="2" borderId="3" xfId="0" applyFont="1" applyFill="1" applyBorder="1"/>
    <xf numFmtId="0" fontId="3" fillId="2" borderId="32" xfId="0" applyFont="1" applyFill="1" applyBorder="1"/>
    <xf numFmtId="0" fontId="3" fillId="2" borderId="33" xfId="0" applyFont="1" applyFill="1" applyBorder="1"/>
    <xf numFmtId="0" fontId="0" fillId="0" borderId="13" xfId="0" applyBorder="1"/>
    <xf numFmtId="0" fontId="0" fillId="0" borderId="34" xfId="0" applyBorder="1"/>
    <xf numFmtId="0" fontId="0" fillId="0" borderId="35" xfId="0" applyBorder="1"/>
    <xf numFmtId="0" fontId="0" fillId="0" borderId="0" xfId="0" applyBorder="1" applyAlignment="1">
      <alignment horizontal="right"/>
    </xf>
    <xf numFmtId="164" fontId="0" fillId="0" borderId="0" xfId="0" applyNumberFormat="1" applyBorder="1"/>
    <xf numFmtId="0" fontId="0" fillId="0" borderId="0" xfId="0" applyFill="1" applyBorder="1"/>
    <xf numFmtId="0" fontId="0" fillId="0" borderId="36" xfId="0" applyBorder="1"/>
    <xf numFmtId="0" fontId="0" fillId="0" borderId="37" xfId="0" applyBorder="1"/>
    <xf numFmtId="0" fontId="0" fillId="0" borderId="38" xfId="0" applyBorder="1"/>
    <xf numFmtId="0" fontId="0" fillId="0" borderId="39" xfId="0" applyBorder="1"/>
    <xf numFmtId="165" fontId="0" fillId="0" borderId="40" xfId="0" applyNumberFormat="1" applyBorder="1" applyAlignment="1">
      <alignment horizontal="right"/>
    </xf>
    <xf numFmtId="0" fontId="0" fillId="0" borderId="40" xfId="0" applyBorder="1"/>
    <xf numFmtId="166" fontId="0" fillId="0" borderId="15" xfId="0" applyNumberFormat="1" applyBorder="1" applyAlignment="1">
      <alignment horizontal="right" indent="2"/>
    </xf>
    <xf numFmtId="166" fontId="0" fillId="0" borderId="16" xfId="0" applyNumberFormat="1" applyBorder="1" applyAlignment="1">
      <alignment horizontal="right" indent="2"/>
    </xf>
    <xf numFmtId="0" fontId="0" fillId="0" borderId="9" xfId="0" applyBorder="1"/>
    <xf numFmtId="165" fontId="0" fillId="0" borderId="8" xfId="0" applyNumberFormat="1" applyBorder="1" applyAlignment="1">
      <alignment horizontal="right"/>
    </xf>
    <xf numFmtId="0" fontId="6" fillId="2" borderId="28" xfId="0" applyFont="1" applyFill="1" applyBorder="1"/>
    <xf numFmtId="0" fontId="6" fillId="2" borderId="31" xfId="0" applyFont="1" applyFill="1" applyBorder="1"/>
    <xf numFmtId="0" fontId="6" fillId="2" borderId="29" xfId="0" applyFont="1" applyFill="1" applyBorder="1"/>
    <xf numFmtId="166" fontId="6" fillId="2" borderId="41" xfId="0" applyNumberFormat="1" applyFont="1" applyFill="1" applyBorder="1" applyAlignment="1">
      <alignment horizontal="right" indent="2"/>
    </xf>
    <xf numFmtId="166" fontId="6" fillId="2" borderId="42" xfId="0" applyNumberFormat="1" applyFont="1" applyFill="1" applyBorder="1" applyAlignment="1">
      <alignment horizontal="right" indent="2"/>
    </xf>
    <xf numFmtId="0" fontId="6" fillId="0" borderId="0" xfId="0" applyFont="1"/>
    <xf numFmtId="0" fontId="0" fillId="0" borderId="0" xfId="0" applyAlignment="1"/>
    <xf numFmtId="0" fontId="9" fillId="0" borderId="0" xfId="0" applyFont="1" applyAlignment="1">
      <alignment horizontal="left" vertical="top" wrapText="1"/>
    </xf>
    <xf numFmtId="0" fontId="0" fillId="0" borderId="0" xfId="0" applyAlignment="1">
      <alignment vertical="justify"/>
    </xf>
    <xf numFmtId="0" fontId="0" fillId="0" borderId="0" xfId="0" applyAlignment="1">
      <alignment horizontal="left" wrapText="1"/>
    </xf>
    <xf numFmtId="0" fontId="10" fillId="0" borderId="43" xfId="1" applyFont="1" applyBorder="1" applyAlignment="1">
      <alignment horizontal="center"/>
    </xf>
    <xf numFmtId="0" fontId="10" fillId="0" borderId="44" xfId="1" applyFont="1" applyBorder="1" applyAlignment="1">
      <alignment horizontal="center"/>
    </xf>
    <xf numFmtId="0" fontId="3" fillId="0" borderId="45" xfId="1" applyFont="1" applyBorder="1"/>
    <xf numFmtId="0" fontId="10" fillId="0" borderId="45" xfId="1" applyBorder="1"/>
    <xf numFmtId="0" fontId="10" fillId="0" borderId="45" xfId="1" applyBorder="1" applyAlignment="1">
      <alignment horizontal="right"/>
    </xf>
    <xf numFmtId="0" fontId="10" fillId="0" borderId="46" xfId="1" applyFont="1" applyBorder="1"/>
    <xf numFmtId="0" fontId="0" fillId="0" borderId="45" xfId="0" applyNumberFormat="1" applyBorder="1" applyAlignment="1">
      <alignment horizontal="left"/>
    </xf>
    <xf numFmtId="0" fontId="0" fillId="0" borderId="47" xfId="0" applyNumberFormat="1" applyBorder="1"/>
    <xf numFmtId="0" fontId="10" fillId="0" borderId="48" xfId="1" applyFont="1" applyBorder="1" applyAlignment="1">
      <alignment horizontal="center"/>
    </xf>
    <xf numFmtId="0" fontId="10" fillId="0" borderId="49" xfId="1" applyFont="1" applyBorder="1" applyAlignment="1">
      <alignment horizontal="center"/>
    </xf>
    <xf numFmtId="0" fontId="3" fillId="0" borderId="50" xfId="1" applyFont="1" applyBorder="1"/>
    <xf numFmtId="0" fontId="10" fillId="0" borderId="50" xfId="1" applyBorder="1"/>
    <xf numFmtId="0" fontId="10" fillId="0" borderId="50" xfId="1" applyBorder="1" applyAlignment="1">
      <alignment horizontal="righ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2" fillId="0" borderId="0" xfId="0" applyFont="1" applyBorder="1" applyAlignment="1">
      <alignment horizontal="centerContinuous"/>
    </xf>
    <xf numFmtId="49" fontId="7" fillId="2" borderId="21" xfId="0" applyNumberFormat="1" applyFont="1" applyFill="1" applyBorder="1" applyAlignment="1">
      <alignment horizontal="center"/>
    </xf>
    <xf numFmtId="0" fontId="7" fillId="2" borderId="22" xfId="0" applyFont="1" applyFill="1" applyBorder="1" applyAlignment="1">
      <alignment horizontal="center"/>
    </xf>
    <xf numFmtId="0" fontId="7" fillId="2" borderId="23" xfId="0" applyFont="1" applyFill="1" applyBorder="1" applyAlignment="1">
      <alignment horizontal="center"/>
    </xf>
    <xf numFmtId="0" fontId="7" fillId="2" borderId="53" xfId="0" applyFont="1" applyFill="1" applyBorder="1" applyAlignment="1">
      <alignment horizontal="center"/>
    </xf>
    <xf numFmtId="0" fontId="7" fillId="2" borderId="54" xfId="0" applyFont="1" applyFill="1" applyBorder="1" applyAlignment="1">
      <alignment horizontal="center"/>
    </xf>
    <xf numFmtId="0" fontId="7" fillId="2" borderId="55" xfId="0" applyFont="1" applyFill="1" applyBorder="1" applyAlignment="1">
      <alignment horizontal="center"/>
    </xf>
    <xf numFmtId="0" fontId="11" fillId="0" borderId="0" xfId="0" applyFont="1" applyBorder="1"/>
    <xf numFmtId="3" fontId="8" fillId="0" borderId="35" xfId="0" applyNumberFormat="1" applyFont="1" applyBorder="1"/>
    <xf numFmtId="0" fontId="7" fillId="2" borderId="21" xfId="0" applyFont="1" applyFill="1" applyBorder="1"/>
    <xf numFmtId="0" fontId="7" fillId="2" borderId="22" xfId="0" applyFont="1" applyFill="1" applyBorder="1"/>
    <xf numFmtId="3" fontId="7" fillId="2" borderId="23" xfId="0" applyNumberFormat="1" applyFont="1" applyFill="1" applyBorder="1"/>
    <xf numFmtId="3" fontId="7" fillId="2" borderId="53" xfId="0" applyNumberFormat="1" applyFont="1" applyFill="1" applyBorder="1"/>
    <xf numFmtId="3" fontId="7" fillId="2" borderId="54" xfId="0" applyNumberFormat="1" applyFont="1" applyFill="1" applyBorder="1"/>
    <xf numFmtId="3" fontId="7" fillId="2" borderId="55" xfId="0" applyNumberFormat="1" applyFont="1" applyFill="1" applyBorder="1"/>
    <xf numFmtId="0" fontId="7" fillId="0" borderId="0" xfId="0" applyFont="1"/>
    <xf numFmtId="3" fontId="2" fillId="0" borderId="0" xfId="0" applyNumberFormat="1" applyFont="1" applyAlignment="1">
      <alignment horizontal="centerContinuous"/>
    </xf>
    <xf numFmtId="0" fontId="0" fillId="2" borderId="33" xfId="0" applyFill="1" applyBorder="1"/>
    <xf numFmtId="0" fontId="3" fillId="2" borderId="58" xfId="0" applyFont="1" applyFill="1" applyBorder="1" applyAlignment="1">
      <alignment horizontal="right"/>
    </xf>
    <xf numFmtId="0" fontId="3" fillId="2" borderId="4" xfId="0" applyFont="1" applyFill="1" applyBorder="1" applyAlignment="1">
      <alignment horizontal="right"/>
    </xf>
    <xf numFmtId="0" fontId="3" fillId="2" borderId="3" xfId="0" applyFont="1" applyFill="1" applyBorder="1" applyAlignment="1">
      <alignment horizontal="center"/>
    </xf>
    <xf numFmtId="4" fontId="5" fillId="2" borderId="4" xfId="0" applyNumberFormat="1" applyFont="1" applyFill="1" applyBorder="1" applyAlignment="1">
      <alignment horizontal="right"/>
    </xf>
    <xf numFmtId="4" fontId="5" fillId="2" borderId="33" xfId="0" applyNumberFormat="1" applyFont="1" applyFill="1" applyBorder="1" applyAlignment="1">
      <alignment horizontal="right"/>
    </xf>
    <xf numFmtId="0" fontId="8" fillId="0" borderId="27" xfId="0" applyFont="1" applyBorder="1"/>
    <xf numFmtId="0" fontId="8" fillId="0" borderId="25" xfId="0" applyFont="1" applyBorder="1"/>
    <xf numFmtId="0" fontId="8" fillId="0" borderId="17" xfId="0" applyFont="1" applyBorder="1"/>
    <xf numFmtId="3" fontId="8" fillId="0" borderId="26" xfId="0" applyNumberFormat="1" applyFont="1" applyBorder="1" applyAlignment="1">
      <alignment horizontal="right"/>
    </xf>
    <xf numFmtId="165" fontId="8" fillId="0" borderId="10" xfId="0" applyNumberFormat="1" applyFont="1" applyBorder="1" applyAlignment="1">
      <alignment horizontal="right"/>
    </xf>
    <xf numFmtId="3" fontId="8" fillId="0" borderId="36" xfId="0" applyNumberFormat="1" applyFont="1" applyBorder="1" applyAlignment="1">
      <alignment horizontal="right"/>
    </xf>
    <xf numFmtId="4" fontId="8" fillId="0" borderId="25" xfId="0" applyNumberFormat="1" applyFont="1" applyBorder="1" applyAlignment="1">
      <alignment horizontal="right"/>
    </xf>
    <xf numFmtId="3" fontId="8" fillId="0" borderId="17" xfId="0" applyNumberFormat="1" applyFont="1" applyBorder="1" applyAlignment="1">
      <alignment horizontal="right"/>
    </xf>
    <xf numFmtId="0" fontId="0" fillId="2" borderId="28" xfId="0" applyFill="1" applyBorder="1"/>
    <xf numFmtId="0" fontId="7" fillId="2" borderId="31" xfId="0" applyFont="1" applyFill="1" applyBorder="1"/>
    <xf numFmtId="0" fontId="0" fillId="2" borderId="31" xfId="0" applyFill="1" applyBorder="1"/>
    <xf numFmtId="4" fontId="0" fillId="2" borderId="42" xfId="0" applyNumberFormat="1" applyFill="1" applyBorder="1"/>
    <xf numFmtId="4" fontId="0" fillId="2" borderId="28" xfId="0" applyNumberFormat="1" applyFill="1" applyBorder="1"/>
    <xf numFmtId="4" fontId="0" fillId="2" borderId="31" xfId="0" applyNumberFormat="1" applyFill="1" applyBorder="1"/>
    <xf numFmtId="3" fontId="7" fillId="2" borderId="31" xfId="0" applyNumberFormat="1" applyFont="1" applyFill="1" applyBorder="1" applyAlignment="1">
      <alignment horizontal="right"/>
    </xf>
    <xf numFmtId="3" fontId="7" fillId="2" borderId="42" xfId="0" applyNumberFormat="1" applyFont="1" applyFill="1" applyBorder="1" applyAlignment="1">
      <alignment horizontal="right"/>
    </xf>
    <xf numFmtId="3" fontId="11" fillId="0" borderId="0" xfId="0" applyNumberFormat="1" applyFont="1"/>
    <xf numFmtId="4" fontId="11" fillId="0" borderId="0" xfId="0" applyNumberFormat="1" applyFont="1"/>
    <xf numFmtId="4" fontId="0" fillId="0" borderId="0" xfId="0" applyNumberFormat="1"/>
    <xf numFmtId="0" fontId="12" fillId="0" borderId="0" xfId="1" applyFont="1" applyAlignment="1">
      <alignment horizontal="center"/>
    </xf>
    <xf numFmtId="0" fontId="10" fillId="0" borderId="0" xfId="1"/>
    <xf numFmtId="0" fontId="13" fillId="0" borderId="0" xfId="1" applyFont="1" applyAlignment="1">
      <alignment horizontal="centerContinuous"/>
    </xf>
    <xf numFmtId="0" fontId="14" fillId="0" borderId="0" xfId="1" applyFont="1" applyAlignment="1">
      <alignment horizontal="centerContinuous"/>
    </xf>
    <xf numFmtId="0" fontId="14" fillId="0" borderId="0" xfId="1" applyFont="1" applyAlignment="1">
      <alignment horizontal="right"/>
    </xf>
    <xf numFmtId="0" fontId="11" fillId="0" borderId="46" xfId="1" applyFont="1" applyBorder="1" applyAlignment="1">
      <alignment horizontal="right"/>
    </xf>
    <xf numFmtId="0" fontId="10" fillId="0" borderId="45" xfId="1" applyBorder="1" applyAlignment="1">
      <alignment horizontal="left"/>
    </xf>
    <xf numFmtId="0" fontId="10" fillId="0" borderId="47" xfId="1" applyBorder="1"/>
    <xf numFmtId="49" fontId="10" fillId="0" borderId="48" xfId="1" applyNumberFormat="1" applyFont="1" applyBorder="1" applyAlignment="1">
      <alignment horizontal="center"/>
    </xf>
    <xf numFmtId="0" fontId="10" fillId="0" borderId="51" xfId="1" applyBorder="1" applyAlignment="1">
      <alignment horizontal="center" shrinkToFit="1"/>
    </xf>
    <xf numFmtId="0" fontId="10" fillId="0" borderId="50" xfId="1" applyBorder="1" applyAlignment="1">
      <alignment horizontal="center" shrinkToFit="1"/>
    </xf>
    <xf numFmtId="0" fontId="10" fillId="0" borderId="52" xfId="1" applyBorder="1" applyAlignment="1">
      <alignment horizontal="center" shrinkToFit="1"/>
    </xf>
    <xf numFmtId="0" fontId="11" fillId="0" borderId="0" xfId="1" applyFont="1"/>
    <xf numFmtId="0" fontId="10" fillId="0" borderId="0" xfId="1" applyFont="1"/>
    <xf numFmtId="0" fontId="10" fillId="0" borderId="0" xfId="1" applyAlignment="1">
      <alignment horizontal="right"/>
    </xf>
    <xf numFmtId="0" fontId="10" fillId="0" borderId="0" xfId="1" applyAlignment="1"/>
    <xf numFmtId="49" fontId="15" fillId="2" borderId="10" xfId="1" applyNumberFormat="1" applyFont="1" applyFill="1" applyBorder="1"/>
    <xf numFmtId="0" fontId="15" fillId="2" borderId="8" xfId="1" applyFont="1" applyFill="1" applyBorder="1" applyAlignment="1">
      <alignment horizontal="center"/>
    </xf>
    <xf numFmtId="0" fontId="15" fillId="2" borderId="8" xfId="1" applyNumberFormat="1" applyFont="1" applyFill="1" applyBorder="1" applyAlignment="1">
      <alignment horizontal="center"/>
    </xf>
    <xf numFmtId="0" fontId="15" fillId="2" borderId="10" xfId="1" applyFont="1" applyFill="1" applyBorder="1" applyAlignment="1">
      <alignment horizontal="center"/>
    </xf>
    <xf numFmtId="0" fontId="7" fillId="0" borderId="56" xfId="1" applyFont="1" applyBorder="1" applyAlignment="1">
      <alignment horizontal="center"/>
    </xf>
    <xf numFmtId="49" fontId="7" fillId="0" borderId="56" xfId="1" applyNumberFormat="1" applyFont="1" applyBorder="1" applyAlignment="1">
      <alignment horizontal="left"/>
    </xf>
    <xf numFmtId="0" fontId="7" fillId="0" borderId="15" xfId="1" applyFont="1" applyBorder="1"/>
    <xf numFmtId="0" fontId="10" fillId="0" borderId="9" xfId="1" applyBorder="1" applyAlignment="1">
      <alignment horizontal="center"/>
    </xf>
    <xf numFmtId="0" fontId="10" fillId="0" borderId="9" xfId="1" applyNumberFormat="1" applyBorder="1" applyAlignment="1">
      <alignment horizontal="right"/>
    </xf>
    <xf numFmtId="0" fontId="10" fillId="0" borderId="8" xfId="1" applyNumberFormat="1" applyBorder="1"/>
    <xf numFmtId="0" fontId="10" fillId="0" borderId="0" xfId="1" applyNumberFormat="1"/>
    <xf numFmtId="0" fontId="16" fillId="0" borderId="0" xfId="1" applyFont="1"/>
    <xf numFmtId="0" fontId="9" fillId="0" borderId="59" xfId="1" applyFont="1" applyBorder="1" applyAlignment="1">
      <alignment horizontal="center" vertical="top"/>
    </xf>
    <xf numFmtId="49" fontId="9" fillId="0" borderId="59" xfId="1" applyNumberFormat="1" applyFont="1" applyBorder="1" applyAlignment="1">
      <alignment horizontal="left" vertical="top"/>
    </xf>
    <xf numFmtId="0" fontId="9" fillId="0" borderId="59" xfId="1" applyFont="1" applyBorder="1" applyAlignment="1">
      <alignment vertical="top" wrapText="1"/>
    </xf>
    <xf numFmtId="49" fontId="17" fillId="0" borderId="59" xfId="1" applyNumberFormat="1" applyFont="1" applyBorder="1" applyAlignment="1">
      <alignment horizontal="center" shrinkToFit="1"/>
    </xf>
    <xf numFmtId="4" fontId="17" fillId="0" borderId="59" xfId="1" applyNumberFormat="1" applyFont="1" applyBorder="1" applyAlignment="1">
      <alignment horizontal="right"/>
    </xf>
    <xf numFmtId="4" fontId="17" fillId="0" borderId="59" xfId="1" applyNumberFormat="1" applyFont="1" applyBorder="1"/>
    <xf numFmtId="0" fontId="18" fillId="0" borderId="0" xfId="1" applyFont="1"/>
    <xf numFmtId="0" fontId="11" fillId="0" borderId="56" xfId="1" applyFont="1" applyBorder="1" applyAlignment="1">
      <alignment horizontal="center"/>
    </xf>
    <xf numFmtId="49" fontId="11" fillId="0" borderId="56" xfId="1" applyNumberFormat="1" applyFont="1" applyBorder="1" applyAlignment="1">
      <alignment horizontal="left"/>
    </xf>
    <xf numFmtId="0" fontId="19" fillId="3" borderId="34" xfId="1" applyNumberFormat="1" applyFont="1" applyFill="1" applyBorder="1" applyAlignment="1">
      <alignment horizontal="left" wrapText="1" indent="1"/>
    </xf>
    <xf numFmtId="0" fontId="20" fillId="0" borderId="0" xfId="0" applyNumberFormat="1" applyFont="1"/>
    <xf numFmtId="0" fontId="20" fillId="0" borderId="13" xfId="0" applyNumberFormat="1" applyFont="1" applyBorder="1"/>
    <xf numFmtId="0" fontId="21" fillId="0" borderId="0" xfId="1" applyFont="1" applyAlignment="1">
      <alignment wrapText="1"/>
    </xf>
    <xf numFmtId="0" fontId="10" fillId="2" borderId="10" xfId="1" applyFill="1" applyBorder="1" applyAlignment="1">
      <alignment horizontal="center"/>
    </xf>
    <xf numFmtId="49" fontId="22" fillId="2" borderId="10" xfId="1" applyNumberFormat="1" applyFont="1" applyFill="1" applyBorder="1" applyAlignment="1">
      <alignment horizontal="left"/>
    </xf>
    <xf numFmtId="0" fontId="22" fillId="2" borderId="15" xfId="1" applyFont="1" applyFill="1" applyBorder="1"/>
    <xf numFmtId="0" fontId="10" fillId="2" borderId="9" xfId="1" applyFill="1" applyBorder="1" applyAlignment="1">
      <alignment horizontal="center"/>
    </xf>
    <xf numFmtId="4" fontId="10" fillId="2" borderId="9" xfId="1" applyNumberFormat="1" applyFill="1" applyBorder="1" applyAlignment="1">
      <alignment horizontal="right"/>
    </xf>
    <xf numFmtId="4" fontId="10" fillId="2" borderId="8" xfId="1" applyNumberFormat="1" applyFill="1" applyBorder="1" applyAlignment="1">
      <alignment horizontal="right"/>
    </xf>
    <xf numFmtId="4" fontId="7" fillId="2" borderId="10" xfId="1" applyNumberFormat="1" applyFont="1" applyFill="1" applyBorder="1"/>
    <xf numFmtId="3" fontId="10" fillId="0" borderId="0" xfId="1" applyNumberFormat="1"/>
    <xf numFmtId="0" fontId="10" fillId="0" borderId="0" xfId="1" applyBorder="1"/>
    <xf numFmtId="0" fontId="23" fillId="0" borderId="0" xfId="1" applyFont="1" applyAlignment="1"/>
    <xf numFmtId="0" fontId="24" fillId="0" borderId="0" xfId="1" applyFont="1" applyBorder="1"/>
    <xf numFmtId="3" fontId="24" fillId="0" borderId="0" xfId="1" applyNumberFormat="1" applyFont="1" applyBorder="1" applyAlignment="1">
      <alignment horizontal="right"/>
    </xf>
    <xf numFmtId="4" fontId="24" fillId="0" borderId="0" xfId="1" applyNumberFormat="1" applyFont="1" applyBorder="1"/>
    <xf numFmtId="0" fontId="23" fillId="0" borderId="0" xfId="1" applyFont="1" applyBorder="1" applyAlignment="1"/>
    <xf numFmtId="0" fontId="10" fillId="0" borderId="0" xfId="1" applyBorder="1" applyAlignment="1">
      <alignment horizontal="right"/>
    </xf>
    <xf numFmtId="49" fontId="11" fillId="0" borderId="12" xfId="0" applyNumberFormat="1" applyFont="1" applyBorder="1"/>
    <xf numFmtId="3" fontId="8" fillId="0" borderId="13" xfId="0" applyNumberFormat="1" applyFont="1" applyBorder="1"/>
    <xf numFmtId="3" fontId="8" fillId="0" borderId="56" xfId="0" applyNumberFormat="1" applyFont="1" applyBorder="1"/>
    <xf numFmtId="3" fontId="8" fillId="0" borderId="57" xfId="0" applyNumberFormat="1" applyFont="1" applyBorder="1"/>
    <xf numFmtId="0" fontId="25" fillId="0" borderId="51" xfId="1" applyFont="1" applyBorder="1" applyAlignment="1">
      <alignment horizontal="left"/>
    </xf>
    <xf numFmtId="0" fontId="25" fillId="0" borderId="50" xfId="1" applyFont="1" applyBorder="1" applyAlignment="1">
      <alignment horizontal="left"/>
    </xf>
    <xf numFmtId="0" fontId="25" fillId="0" borderId="52" xfId="1" applyFont="1" applyBorder="1" applyAlignment="1">
      <alignment horizontal="left"/>
    </xf>
    <xf numFmtId="49" fontId="5" fillId="0" borderId="6" xfId="0" applyNumberFormat="1" applyFont="1" applyBorder="1" applyAlignment="1">
      <alignment horizontal="left"/>
    </xf>
  </cellXfs>
  <cellStyles count="2">
    <cellStyle name="normální" xfId="0" builtinId="0"/>
    <cellStyle name="normální_POL.XLS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21"/>
  <dimension ref="A1:BE55"/>
  <sheetViews>
    <sheetView tabSelected="1" workbookViewId="0">
      <selection activeCell="I13" sqref="I13"/>
    </sheetView>
  </sheetViews>
  <sheetFormatPr defaultRowHeight="12.75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4.75" customHeight="1" thickBot="1">
      <c r="A1" s="1" t="s">
        <v>187</v>
      </c>
      <c r="B1" s="2"/>
      <c r="C1" s="2"/>
      <c r="D1" s="2"/>
      <c r="E1" s="2"/>
      <c r="F1" s="2"/>
      <c r="G1" s="2"/>
    </row>
    <row r="2" spans="1:57" ht="12.75" customHeight="1">
      <c r="A2" s="3" t="s">
        <v>0</v>
      </c>
      <c r="B2" s="4"/>
      <c r="C2" s="5" t="s">
        <v>77</v>
      </c>
      <c r="D2" s="5"/>
      <c r="E2" s="4"/>
      <c r="F2" s="6" t="s">
        <v>188</v>
      </c>
      <c r="G2" s="226" t="s">
        <v>189</v>
      </c>
    </row>
    <row r="3" spans="1:57" ht="3" hidden="1" customHeight="1">
      <c r="A3" s="7"/>
      <c r="B3" s="8"/>
      <c r="C3" s="9"/>
      <c r="D3" s="9"/>
      <c r="E3" s="8"/>
      <c r="F3" s="10"/>
      <c r="G3" s="11"/>
    </row>
    <row r="4" spans="1:57" ht="12" customHeight="1">
      <c r="A4" s="12" t="s">
        <v>1</v>
      </c>
      <c r="B4" s="8"/>
      <c r="C4" s="9" t="s">
        <v>2</v>
      </c>
      <c r="D4" s="9"/>
      <c r="E4" s="8"/>
      <c r="F4" s="10" t="s">
        <v>3</v>
      </c>
      <c r="G4" s="13"/>
    </row>
    <row r="5" spans="1:57" ht="12.95" customHeight="1">
      <c r="A5" s="14"/>
      <c r="B5" s="15"/>
      <c r="C5" s="16" t="s">
        <v>186</v>
      </c>
      <c r="D5" s="17"/>
      <c r="E5" s="18"/>
      <c r="F5" s="10" t="s">
        <v>5</v>
      </c>
      <c r="G5" s="11"/>
    </row>
    <row r="6" spans="1:57" ht="12.95" customHeight="1">
      <c r="A6" s="12" t="s">
        <v>6</v>
      </c>
      <c r="B6" s="8"/>
      <c r="C6" s="9" t="s">
        <v>7</v>
      </c>
      <c r="D6" s="9"/>
      <c r="E6" s="8"/>
      <c r="F6" s="19" t="s">
        <v>8</v>
      </c>
      <c r="G6" s="20">
        <v>0</v>
      </c>
      <c r="O6" s="21"/>
    </row>
    <row r="7" spans="1:57" ht="12.95" customHeight="1">
      <c r="A7" s="22"/>
      <c r="B7" s="23"/>
      <c r="C7" s="24" t="s">
        <v>76</v>
      </c>
      <c r="D7" s="25"/>
      <c r="E7" s="25"/>
      <c r="F7" s="26" t="s">
        <v>9</v>
      </c>
      <c r="G7" s="20">
        <f>IF(PocetMJ=0,,ROUND((F30+F32)/PocetMJ,1))</f>
        <v>0</v>
      </c>
    </row>
    <row r="8" spans="1:57">
      <c r="A8" s="27" t="s">
        <v>10</v>
      </c>
      <c r="B8" s="10"/>
      <c r="C8" s="28" t="s">
        <v>185</v>
      </c>
      <c r="D8" s="28"/>
      <c r="E8" s="29"/>
      <c r="F8" s="30" t="s">
        <v>11</v>
      </c>
      <c r="G8" s="31"/>
      <c r="H8" s="32"/>
      <c r="I8" s="33"/>
    </row>
    <row r="9" spans="1:57">
      <c r="A9" s="27" t="s">
        <v>12</v>
      </c>
      <c r="B9" s="10"/>
      <c r="C9" s="28" t="str">
        <f>Projektant</f>
        <v>ing.Ivo ČECH</v>
      </c>
      <c r="D9" s="28"/>
      <c r="E9" s="29"/>
      <c r="F9" s="10"/>
      <c r="G9" s="34"/>
      <c r="H9" s="35"/>
    </row>
    <row r="10" spans="1:57">
      <c r="A10" s="27" t="s">
        <v>13</v>
      </c>
      <c r="B10" s="10"/>
      <c r="C10" s="28" t="s">
        <v>184</v>
      </c>
      <c r="D10" s="28"/>
      <c r="E10" s="28"/>
      <c r="F10" s="36"/>
      <c r="G10" s="37"/>
      <c r="H10" s="38"/>
    </row>
    <row r="11" spans="1:57" ht="13.5" customHeight="1">
      <c r="A11" s="27" t="s">
        <v>14</v>
      </c>
      <c r="B11" s="10"/>
      <c r="C11" s="28"/>
      <c r="D11" s="28"/>
      <c r="E11" s="28"/>
      <c r="F11" s="39" t="s">
        <v>15</v>
      </c>
      <c r="G11" s="40" t="s">
        <v>75</v>
      </c>
      <c r="H11" s="35"/>
      <c r="BA11" s="41"/>
      <c r="BB11" s="41"/>
      <c r="BC11" s="41"/>
      <c r="BD11" s="41"/>
      <c r="BE11" s="41"/>
    </row>
    <row r="12" spans="1:57" ht="12.75" customHeight="1">
      <c r="A12" s="42" t="s">
        <v>16</v>
      </c>
      <c r="B12" s="8"/>
      <c r="C12" s="43"/>
      <c r="D12" s="43"/>
      <c r="E12" s="43"/>
      <c r="F12" s="44" t="s">
        <v>17</v>
      </c>
      <c r="G12" s="45"/>
      <c r="H12" s="35"/>
    </row>
    <row r="13" spans="1:57" ht="28.5" customHeight="1" thickBot="1">
      <c r="A13" s="46" t="s">
        <v>18</v>
      </c>
      <c r="B13" s="47"/>
      <c r="C13" s="47"/>
      <c r="D13" s="47"/>
      <c r="E13" s="48"/>
      <c r="F13" s="48"/>
      <c r="G13" s="49"/>
      <c r="H13" s="35"/>
    </row>
    <row r="14" spans="1:57" ht="17.25" customHeight="1" thickBot="1">
      <c r="A14" s="50" t="s">
        <v>19</v>
      </c>
      <c r="B14" s="51"/>
      <c r="C14" s="52"/>
      <c r="D14" s="53" t="s">
        <v>20</v>
      </c>
      <c r="E14" s="54"/>
      <c r="F14" s="54"/>
      <c r="G14" s="52"/>
    </row>
    <row r="15" spans="1:57" ht="15.95" customHeight="1">
      <c r="A15" s="55"/>
      <c r="B15" s="56" t="s">
        <v>21</v>
      </c>
      <c r="C15" s="57">
        <f>HSV</f>
        <v>0</v>
      </c>
      <c r="D15" s="58" t="str">
        <f>Rekapitulace!A16</f>
        <v>Ztížené výrobní podmínky</v>
      </c>
      <c r="E15" s="59"/>
      <c r="F15" s="60"/>
      <c r="G15" s="57">
        <f>Rekapitulace!I16</f>
        <v>0</v>
      </c>
    </row>
    <row r="16" spans="1:57" ht="15.95" customHeight="1">
      <c r="A16" s="55" t="s">
        <v>22</v>
      </c>
      <c r="B16" s="56" t="s">
        <v>23</v>
      </c>
      <c r="C16" s="57">
        <f>PSV</f>
        <v>0</v>
      </c>
      <c r="D16" s="61" t="str">
        <f>Rekapitulace!A17</f>
        <v>Oborová přirážka</v>
      </c>
      <c r="E16" s="62"/>
      <c r="F16" s="63"/>
      <c r="G16" s="57">
        <f>Rekapitulace!I17</f>
        <v>0</v>
      </c>
    </row>
    <row r="17" spans="1:7" ht="15.95" customHeight="1">
      <c r="A17" s="55" t="s">
        <v>24</v>
      </c>
      <c r="B17" s="56" t="s">
        <v>25</v>
      </c>
      <c r="C17" s="57">
        <f>Mont</f>
        <v>0</v>
      </c>
      <c r="D17" s="61" t="str">
        <f>Rekapitulace!A18</f>
        <v>Přesun stavebních kapacit</v>
      </c>
      <c r="E17" s="62"/>
      <c r="F17" s="63"/>
      <c r="G17" s="57">
        <f>Rekapitulace!I18</f>
        <v>0</v>
      </c>
    </row>
    <row r="18" spans="1:7" ht="15.95" customHeight="1">
      <c r="A18" s="64" t="s">
        <v>26</v>
      </c>
      <c r="B18" s="65" t="s">
        <v>27</v>
      </c>
      <c r="C18" s="57">
        <f>Dodavka</f>
        <v>0</v>
      </c>
      <c r="D18" s="61" t="str">
        <f>Rekapitulace!A19</f>
        <v>Mimostaveništní doprava</v>
      </c>
      <c r="E18" s="62"/>
      <c r="F18" s="63"/>
      <c r="G18" s="57">
        <f>Rekapitulace!I19</f>
        <v>0</v>
      </c>
    </row>
    <row r="19" spans="1:7" ht="15.95" customHeight="1">
      <c r="A19" s="66" t="s">
        <v>28</v>
      </c>
      <c r="B19" s="56"/>
      <c r="C19" s="57">
        <f>SUM(C15:C18)</f>
        <v>0</v>
      </c>
      <c r="D19" s="67" t="str">
        <f>Rekapitulace!A20</f>
        <v>Zařízení staveniště</v>
      </c>
      <c r="E19" s="62"/>
      <c r="F19" s="63"/>
      <c r="G19" s="57">
        <f>Rekapitulace!I20</f>
        <v>0</v>
      </c>
    </row>
    <row r="20" spans="1:7" ht="15.95" customHeight="1">
      <c r="A20" s="66"/>
      <c r="B20" s="56"/>
      <c r="C20" s="57"/>
      <c r="D20" s="61" t="str">
        <f>Rekapitulace!A21</f>
        <v>Provoz investora</v>
      </c>
      <c r="E20" s="62"/>
      <c r="F20" s="63"/>
      <c r="G20" s="57">
        <f>Rekapitulace!I21</f>
        <v>0</v>
      </c>
    </row>
    <row r="21" spans="1:7" ht="15.95" customHeight="1">
      <c r="A21" s="66" t="s">
        <v>29</v>
      </c>
      <c r="B21" s="56"/>
      <c r="C21" s="57">
        <f>HZS</f>
        <v>0</v>
      </c>
      <c r="D21" s="61" t="str">
        <f>Rekapitulace!A22</f>
        <v>Kompletační činnost (IČD)</v>
      </c>
      <c r="E21" s="62"/>
      <c r="F21" s="63"/>
      <c r="G21" s="57">
        <f>Rekapitulace!I22</f>
        <v>0</v>
      </c>
    </row>
    <row r="22" spans="1:7" ht="15.95" customHeight="1">
      <c r="A22" s="68" t="s">
        <v>30</v>
      </c>
      <c r="B22" s="35"/>
      <c r="C22" s="57">
        <f>C19+C21</f>
        <v>0</v>
      </c>
      <c r="D22" s="61" t="s">
        <v>31</v>
      </c>
      <c r="E22" s="62"/>
      <c r="F22" s="63"/>
      <c r="G22" s="57">
        <f>G23-SUM(G15:G21)</f>
        <v>0</v>
      </c>
    </row>
    <row r="23" spans="1:7" ht="15.95" customHeight="1" thickBot="1">
      <c r="A23" s="69" t="s">
        <v>32</v>
      </c>
      <c r="B23" s="70"/>
      <c r="C23" s="71">
        <f>C22+G23</f>
        <v>0</v>
      </c>
      <c r="D23" s="72" t="s">
        <v>33</v>
      </c>
      <c r="E23" s="73"/>
      <c r="F23" s="74"/>
      <c r="G23" s="57">
        <f>VRN</f>
        <v>0</v>
      </c>
    </row>
    <row r="24" spans="1:7">
      <c r="A24" s="75" t="s">
        <v>34</v>
      </c>
      <c r="B24" s="76"/>
      <c r="C24" s="77"/>
      <c r="D24" s="76" t="s">
        <v>35</v>
      </c>
      <c r="E24" s="76"/>
      <c r="F24" s="78" t="s">
        <v>36</v>
      </c>
      <c r="G24" s="79"/>
    </row>
    <row r="25" spans="1:7">
      <c r="A25" s="68" t="s">
        <v>37</v>
      </c>
      <c r="B25" s="35"/>
      <c r="C25" s="80"/>
      <c r="D25" s="35" t="s">
        <v>37</v>
      </c>
      <c r="F25" s="81" t="s">
        <v>37</v>
      </c>
      <c r="G25" s="82"/>
    </row>
    <row r="26" spans="1:7" ht="37.5" customHeight="1">
      <c r="A26" s="68" t="s">
        <v>38</v>
      </c>
      <c r="B26" s="83"/>
      <c r="C26" s="80"/>
      <c r="D26" s="35" t="s">
        <v>38</v>
      </c>
      <c r="F26" s="81" t="s">
        <v>38</v>
      </c>
      <c r="G26" s="82"/>
    </row>
    <row r="27" spans="1:7">
      <c r="A27" s="68"/>
      <c r="B27" s="84"/>
      <c r="C27" s="80"/>
      <c r="D27" s="35"/>
      <c r="F27" s="81"/>
      <c r="G27" s="82"/>
    </row>
    <row r="28" spans="1:7">
      <c r="A28" s="68" t="s">
        <v>39</v>
      </c>
      <c r="B28" s="35"/>
      <c r="C28" s="80"/>
      <c r="D28" s="81" t="s">
        <v>40</v>
      </c>
      <c r="E28" s="80"/>
      <c r="F28" s="85" t="s">
        <v>40</v>
      </c>
      <c r="G28" s="82"/>
    </row>
    <row r="29" spans="1:7" ht="69" customHeight="1">
      <c r="A29" s="68"/>
      <c r="B29" s="35"/>
      <c r="C29" s="86"/>
      <c r="D29" s="87"/>
      <c r="E29" s="86"/>
      <c r="F29" s="35"/>
      <c r="G29" s="82"/>
    </row>
    <row r="30" spans="1:7">
      <c r="A30" s="88" t="s">
        <v>41</v>
      </c>
      <c r="B30" s="89"/>
      <c r="C30" s="90">
        <v>21</v>
      </c>
      <c r="D30" s="89" t="s">
        <v>42</v>
      </c>
      <c r="E30" s="91"/>
      <c r="F30" s="92">
        <f>ROUND(C23-F32,0)</f>
        <v>0</v>
      </c>
      <c r="G30" s="93"/>
    </row>
    <row r="31" spans="1:7">
      <c r="A31" s="88" t="s">
        <v>43</v>
      </c>
      <c r="B31" s="89"/>
      <c r="C31" s="90">
        <f>SazbaDPH1</f>
        <v>21</v>
      </c>
      <c r="D31" s="89" t="s">
        <v>44</v>
      </c>
      <c r="E31" s="91"/>
      <c r="F31" s="92">
        <f>ROUND(PRODUCT(F30,C31/100),1)</f>
        <v>0</v>
      </c>
      <c r="G31" s="93"/>
    </row>
    <row r="32" spans="1:7">
      <c r="A32" s="88" t="s">
        <v>41</v>
      </c>
      <c r="B32" s="89"/>
      <c r="C32" s="90">
        <v>0</v>
      </c>
      <c r="D32" s="89" t="s">
        <v>44</v>
      </c>
      <c r="E32" s="91"/>
      <c r="F32" s="92">
        <v>0</v>
      </c>
      <c r="G32" s="93"/>
    </row>
    <row r="33" spans="1:8">
      <c r="A33" s="88" t="s">
        <v>43</v>
      </c>
      <c r="B33" s="94"/>
      <c r="C33" s="95">
        <f>SazbaDPH2</f>
        <v>0</v>
      </c>
      <c r="D33" s="89" t="s">
        <v>44</v>
      </c>
      <c r="E33" s="63"/>
      <c r="F33" s="92">
        <f>ROUND(PRODUCT(F32,C33/100),1)</f>
        <v>0</v>
      </c>
      <c r="G33" s="93"/>
    </row>
    <row r="34" spans="1:8" s="101" customFormat="1" ht="19.5" customHeight="1" thickBot="1">
      <c r="A34" s="96" t="s">
        <v>45</v>
      </c>
      <c r="B34" s="97"/>
      <c r="C34" s="97"/>
      <c r="D34" s="97"/>
      <c r="E34" s="98"/>
      <c r="F34" s="99">
        <f>CEILING(SUM(F30:F33),IF(SUM(F30:F33)&gt;=0,1,-1))</f>
        <v>0</v>
      </c>
      <c r="G34" s="100"/>
    </row>
    <row r="36" spans="1:8">
      <c r="A36" s="102" t="s">
        <v>46</v>
      </c>
      <c r="B36" s="102"/>
      <c r="C36" s="102"/>
      <c r="D36" s="102"/>
      <c r="E36" s="102"/>
      <c r="F36" s="102"/>
      <c r="G36" s="102"/>
      <c r="H36" t="s">
        <v>4</v>
      </c>
    </row>
    <row r="37" spans="1:8" ht="14.25" customHeight="1">
      <c r="A37" s="102"/>
      <c r="B37" s="103"/>
      <c r="C37" s="103"/>
      <c r="D37" s="103"/>
      <c r="E37" s="103"/>
      <c r="F37" s="103"/>
      <c r="G37" s="103"/>
      <c r="H37" t="s">
        <v>4</v>
      </c>
    </row>
    <row r="38" spans="1:8" ht="12.75" customHeight="1">
      <c r="A38" s="104"/>
      <c r="B38" s="103"/>
      <c r="C38" s="103"/>
      <c r="D38" s="103"/>
      <c r="E38" s="103"/>
      <c r="F38" s="103"/>
      <c r="G38" s="103"/>
      <c r="H38" t="s">
        <v>4</v>
      </c>
    </row>
    <row r="39" spans="1:8">
      <c r="A39" s="104"/>
      <c r="B39" s="103"/>
      <c r="C39" s="103"/>
      <c r="D39" s="103"/>
      <c r="E39" s="103"/>
      <c r="F39" s="103"/>
      <c r="G39" s="103"/>
      <c r="H39" t="s">
        <v>4</v>
      </c>
    </row>
    <row r="40" spans="1:8">
      <c r="A40" s="104"/>
      <c r="B40" s="103"/>
      <c r="C40" s="103"/>
      <c r="D40" s="103"/>
      <c r="E40" s="103"/>
      <c r="F40" s="103"/>
      <c r="G40" s="103"/>
      <c r="H40" t="s">
        <v>4</v>
      </c>
    </row>
    <row r="41" spans="1:8">
      <c r="A41" s="104"/>
      <c r="B41" s="103"/>
      <c r="C41" s="103"/>
      <c r="D41" s="103"/>
      <c r="E41" s="103"/>
      <c r="F41" s="103"/>
      <c r="G41" s="103"/>
      <c r="H41" t="s">
        <v>4</v>
      </c>
    </row>
    <row r="42" spans="1:8">
      <c r="A42" s="104"/>
      <c r="B42" s="103"/>
      <c r="C42" s="103"/>
      <c r="D42" s="103"/>
      <c r="E42" s="103"/>
      <c r="F42" s="103"/>
      <c r="G42" s="103"/>
      <c r="H42" t="s">
        <v>4</v>
      </c>
    </row>
    <row r="43" spans="1:8">
      <c r="A43" s="104"/>
      <c r="B43" s="103"/>
      <c r="C43" s="103"/>
      <c r="D43" s="103"/>
      <c r="E43" s="103"/>
      <c r="F43" s="103"/>
      <c r="G43" s="103"/>
      <c r="H43" t="s">
        <v>4</v>
      </c>
    </row>
    <row r="44" spans="1:8">
      <c r="A44" s="104"/>
      <c r="B44" s="103"/>
      <c r="C44" s="103"/>
      <c r="D44" s="103"/>
      <c r="E44" s="103"/>
      <c r="F44" s="103"/>
      <c r="G44" s="103"/>
      <c r="H44" t="s">
        <v>4</v>
      </c>
    </row>
    <row r="45" spans="1:8" ht="0.75" customHeight="1">
      <c r="A45" s="104"/>
      <c r="B45" s="103"/>
      <c r="C45" s="103"/>
      <c r="D45" s="103"/>
      <c r="E45" s="103"/>
      <c r="F45" s="103"/>
      <c r="G45" s="103"/>
      <c r="H45" t="s">
        <v>4</v>
      </c>
    </row>
    <row r="46" spans="1:8">
      <c r="B46" s="105"/>
      <c r="C46" s="105"/>
      <c r="D46" s="105"/>
      <c r="E46" s="105"/>
      <c r="F46" s="105"/>
      <c r="G46" s="105"/>
    </row>
    <row r="47" spans="1:8">
      <c r="B47" s="105"/>
      <c r="C47" s="105"/>
      <c r="D47" s="105"/>
      <c r="E47" s="105"/>
      <c r="F47" s="105"/>
      <c r="G47" s="105"/>
    </row>
    <row r="48" spans="1:8">
      <c r="B48" s="105"/>
      <c r="C48" s="105"/>
      <c r="D48" s="105"/>
      <c r="E48" s="105"/>
      <c r="F48" s="105"/>
      <c r="G48" s="105"/>
    </row>
    <row r="49" spans="2:7">
      <c r="B49" s="105"/>
      <c r="C49" s="105"/>
      <c r="D49" s="105"/>
      <c r="E49" s="105"/>
      <c r="F49" s="105"/>
      <c r="G49" s="105"/>
    </row>
    <row r="50" spans="2:7">
      <c r="B50" s="105"/>
      <c r="C50" s="105"/>
      <c r="D50" s="105"/>
      <c r="E50" s="105"/>
      <c r="F50" s="105"/>
      <c r="G50" s="105"/>
    </row>
    <row r="51" spans="2:7">
      <c r="B51" s="105"/>
      <c r="C51" s="105"/>
      <c r="D51" s="105"/>
      <c r="E51" s="105"/>
      <c r="F51" s="105"/>
      <c r="G51" s="105"/>
    </row>
    <row r="52" spans="2:7">
      <c r="B52" s="105"/>
      <c r="C52" s="105"/>
      <c r="D52" s="105"/>
      <c r="E52" s="105"/>
      <c r="F52" s="105"/>
      <c r="G52" s="105"/>
    </row>
    <row r="53" spans="2:7">
      <c r="B53" s="105"/>
      <c r="C53" s="105"/>
      <c r="D53" s="105"/>
      <c r="E53" s="105"/>
      <c r="F53" s="105"/>
      <c r="G53" s="105"/>
    </row>
    <row r="54" spans="2:7">
      <c r="B54" s="105"/>
      <c r="C54" s="105"/>
      <c r="D54" s="105"/>
      <c r="E54" s="105"/>
      <c r="F54" s="105"/>
      <c r="G54" s="105"/>
    </row>
    <row r="55" spans="2:7">
      <c r="B55" s="105"/>
      <c r="C55" s="105"/>
      <c r="D55" s="105"/>
      <c r="E55" s="105"/>
      <c r="F55" s="105"/>
      <c r="G55" s="105"/>
    </row>
  </sheetData>
  <mergeCells count="22">
    <mergeCell ref="B52:G52"/>
    <mergeCell ref="B53:G53"/>
    <mergeCell ref="B54:G54"/>
    <mergeCell ref="B55:G55"/>
    <mergeCell ref="B46:G46"/>
    <mergeCell ref="B47:G47"/>
    <mergeCell ref="B48:G48"/>
    <mergeCell ref="B49:G49"/>
    <mergeCell ref="B50:G50"/>
    <mergeCell ref="B51:G51"/>
    <mergeCell ref="F30:G30"/>
    <mergeCell ref="F31:G31"/>
    <mergeCell ref="F32:G32"/>
    <mergeCell ref="F33:G33"/>
    <mergeCell ref="F34:G34"/>
    <mergeCell ref="B37:G45"/>
    <mergeCell ref="C8:E8"/>
    <mergeCell ref="C9:E9"/>
    <mergeCell ref="C10:E10"/>
    <mergeCell ref="C11:E11"/>
    <mergeCell ref="C12:E12"/>
    <mergeCell ref="A23:B23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31"/>
  <dimension ref="A1:BE75"/>
  <sheetViews>
    <sheetView workbookViewId="0">
      <selection activeCell="F33" sqref="F33"/>
    </sheetView>
  </sheetViews>
  <sheetFormatPr defaultRowHeight="12.75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57" ht="13.5" thickTop="1">
      <c r="A1" s="106" t="s">
        <v>47</v>
      </c>
      <c r="B1" s="107"/>
      <c r="C1" s="108" t="str">
        <f>CONCATENATE(cislostavby," ",nazevstavby)</f>
        <v xml:space="preserve"> Rekonstrukce kotelny U Cukrovaru 1,Opava</v>
      </c>
      <c r="D1" s="109"/>
      <c r="E1" s="110"/>
      <c r="F1" s="109"/>
      <c r="G1" s="111" t="s">
        <v>48</v>
      </c>
      <c r="H1" s="112"/>
      <c r="I1" s="113"/>
    </row>
    <row r="2" spans="1:57" ht="13.5" thickBot="1">
      <c r="A2" s="114" t="s">
        <v>49</v>
      </c>
      <c r="B2" s="115"/>
      <c r="C2" s="116" t="str">
        <f>CONCATENATE(cisloobjektu," ",nazevobjektu)</f>
        <v xml:space="preserve"> Bytový dům-rekonstrukce kotelny</v>
      </c>
      <c r="D2" s="117"/>
      <c r="E2" s="118"/>
      <c r="F2" s="117"/>
      <c r="G2" s="223" t="s">
        <v>77</v>
      </c>
      <c r="H2" s="224"/>
      <c r="I2" s="225"/>
    </row>
    <row r="3" spans="1:57" ht="13.5" thickTop="1">
      <c r="F3" s="35"/>
    </row>
    <row r="4" spans="1:57" ht="19.5" customHeight="1">
      <c r="A4" s="119" t="s">
        <v>50</v>
      </c>
      <c r="B4" s="120"/>
      <c r="C4" s="120"/>
      <c r="D4" s="120"/>
      <c r="E4" s="121"/>
      <c r="F4" s="120"/>
      <c r="G4" s="120"/>
      <c r="H4" s="120"/>
      <c r="I4" s="120"/>
    </row>
    <row r="5" spans="1:57" ht="13.5" thickBot="1"/>
    <row r="6" spans="1:57" s="35" customFormat="1" ht="13.5" thickBot="1">
      <c r="A6" s="122"/>
      <c r="B6" s="123" t="s">
        <v>51</v>
      </c>
      <c r="C6" s="123"/>
      <c r="D6" s="124"/>
      <c r="E6" s="125" t="s">
        <v>52</v>
      </c>
      <c r="F6" s="126" t="s">
        <v>53</v>
      </c>
      <c r="G6" s="126" t="s">
        <v>54</v>
      </c>
      <c r="H6" s="126" t="s">
        <v>55</v>
      </c>
      <c r="I6" s="127" t="s">
        <v>29</v>
      </c>
    </row>
    <row r="7" spans="1:57" s="35" customFormat="1">
      <c r="A7" s="219" t="str">
        <f>Položky!B7</f>
        <v>723</v>
      </c>
      <c r="B7" s="128" t="str">
        <f>Položky!C7</f>
        <v>Vnitřní plynovod</v>
      </c>
      <c r="D7" s="129"/>
      <c r="E7" s="220">
        <f>Položky!BA44</f>
        <v>0</v>
      </c>
      <c r="F7" s="221">
        <f>Položky!BB44</f>
        <v>0</v>
      </c>
      <c r="G7" s="221">
        <f>Položky!BC44</f>
        <v>0</v>
      </c>
      <c r="H7" s="221">
        <f>Položky!BD44</f>
        <v>0</v>
      </c>
      <c r="I7" s="222">
        <f>Položky!BE44</f>
        <v>0</v>
      </c>
    </row>
    <row r="8" spans="1:57" s="35" customFormat="1">
      <c r="A8" s="219" t="str">
        <f>Položky!B45</f>
        <v>767</v>
      </c>
      <c r="B8" s="128" t="str">
        <f>Položky!C45</f>
        <v>Konstrukce zámečnické</v>
      </c>
      <c r="D8" s="129"/>
      <c r="E8" s="220">
        <f>Položky!BA50</f>
        <v>0</v>
      </c>
      <c r="F8" s="221">
        <f>Položky!BB50</f>
        <v>0</v>
      </c>
      <c r="G8" s="221">
        <f>Položky!BC50</f>
        <v>0</v>
      </c>
      <c r="H8" s="221">
        <f>Položky!BD50</f>
        <v>0</v>
      </c>
      <c r="I8" s="222">
        <f>Položky!BE50</f>
        <v>0</v>
      </c>
    </row>
    <row r="9" spans="1:57" s="35" customFormat="1">
      <c r="A9" s="219" t="str">
        <f>Položky!B51</f>
        <v>783</v>
      </c>
      <c r="B9" s="128" t="str">
        <f>Položky!C51</f>
        <v>Nátěry</v>
      </c>
      <c r="D9" s="129"/>
      <c r="E9" s="220">
        <f>Položky!BA57</f>
        <v>0</v>
      </c>
      <c r="F9" s="221">
        <f>Položky!BB57</f>
        <v>0</v>
      </c>
      <c r="G9" s="221">
        <f>Položky!BC57</f>
        <v>0</v>
      </c>
      <c r="H9" s="221">
        <f>Položky!BD57</f>
        <v>0</v>
      </c>
      <c r="I9" s="222">
        <f>Položky!BE57</f>
        <v>0</v>
      </c>
    </row>
    <row r="10" spans="1:57" s="35" customFormat="1" ht="13.5" thickBot="1">
      <c r="A10" s="219" t="str">
        <f>Položky!B58</f>
        <v>799</v>
      </c>
      <c r="B10" s="128" t="str">
        <f>Položky!C58</f>
        <v>Ostatní</v>
      </c>
      <c r="D10" s="129"/>
      <c r="E10" s="220">
        <f>Položky!BA73</f>
        <v>0</v>
      </c>
      <c r="F10" s="221">
        <f>Položky!BB73</f>
        <v>0</v>
      </c>
      <c r="G10" s="221">
        <f>Položky!BC73</f>
        <v>0</v>
      </c>
      <c r="H10" s="221">
        <f>Položky!BD73</f>
        <v>0</v>
      </c>
      <c r="I10" s="222">
        <f>Položky!BE73</f>
        <v>0</v>
      </c>
    </row>
    <row r="11" spans="1:57" s="136" customFormat="1" ht="13.5" thickBot="1">
      <c r="A11" s="130"/>
      <c r="B11" s="131" t="s">
        <v>56</v>
      </c>
      <c r="C11" s="131"/>
      <c r="D11" s="132"/>
      <c r="E11" s="133">
        <f>SUM(E7:E10)</f>
        <v>0</v>
      </c>
      <c r="F11" s="134">
        <f>SUM(F7:F10)</f>
        <v>0</v>
      </c>
      <c r="G11" s="134">
        <f>SUM(G7:G10)</f>
        <v>0</v>
      </c>
      <c r="H11" s="134">
        <f>SUM(H7:H10)</f>
        <v>0</v>
      </c>
      <c r="I11" s="135">
        <f>SUM(I7:I10)</f>
        <v>0</v>
      </c>
    </row>
    <row r="12" spans="1:57">
      <c r="A12" s="35"/>
      <c r="B12" s="35"/>
      <c r="C12" s="35"/>
      <c r="D12" s="35"/>
      <c r="E12" s="35"/>
      <c r="F12" s="35"/>
      <c r="G12" s="35"/>
      <c r="H12" s="35"/>
      <c r="I12" s="35"/>
    </row>
    <row r="13" spans="1:57" ht="19.5" customHeight="1">
      <c r="A13" s="120" t="s">
        <v>57</v>
      </c>
      <c r="B13" s="120"/>
      <c r="C13" s="120"/>
      <c r="D13" s="120"/>
      <c r="E13" s="120"/>
      <c r="F13" s="120"/>
      <c r="G13" s="137"/>
      <c r="H13" s="120"/>
      <c r="I13" s="120"/>
      <c r="BA13" s="41"/>
      <c r="BB13" s="41"/>
      <c r="BC13" s="41"/>
      <c r="BD13" s="41"/>
      <c r="BE13" s="41"/>
    </row>
    <row r="14" spans="1:57" ht="13.5" thickBot="1"/>
    <row r="15" spans="1:57">
      <c r="A15" s="75" t="s">
        <v>58</v>
      </c>
      <c r="B15" s="76"/>
      <c r="C15" s="76"/>
      <c r="D15" s="138"/>
      <c r="E15" s="139" t="s">
        <v>59</v>
      </c>
      <c r="F15" s="140" t="s">
        <v>60</v>
      </c>
      <c r="G15" s="141" t="s">
        <v>61</v>
      </c>
      <c r="H15" s="142"/>
      <c r="I15" s="143" t="s">
        <v>59</v>
      </c>
    </row>
    <row r="16" spans="1:57">
      <c r="A16" s="144" t="s">
        <v>176</v>
      </c>
      <c r="B16" s="145"/>
      <c r="C16" s="145"/>
      <c r="D16" s="146"/>
      <c r="E16" s="147">
        <v>0</v>
      </c>
      <c r="F16" s="148">
        <v>0</v>
      </c>
      <c r="G16" s="149">
        <f>CHOOSE(BA16+1,HSV+PSV,HSV+PSV+Mont,HSV+PSV+Dodavka+Mont,HSV,PSV,Mont,Dodavka,Mont+Dodavka,0)</f>
        <v>0</v>
      </c>
      <c r="H16" s="150"/>
      <c r="I16" s="151">
        <f>E16+F16*G16/100</f>
        <v>0</v>
      </c>
      <c r="BA16">
        <v>0</v>
      </c>
    </row>
    <row r="17" spans="1:53">
      <c r="A17" s="144" t="s">
        <v>177</v>
      </c>
      <c r="B17" s="145"/>
      <c r="C17" s="145"/>
      <c r="D17" s="146"/>
      <c r="E17" s="147">
        <v>0</v>
      </c>
      <c r="F17" s="148">
        <v>0</v>
      </c>
      <c r="G17" s="149">
        <f>CHOOSE(BA17+1,HSV+PSV,HSV+PSV+Mont,HSV+PSV+Dodavka+Mont,HSV,PSV,Mont,Dodavka,Mont+Dodavka,0)</f>
        <v>0</v>
      </c>
      <c r="H17" s="150"/>
      <c r="I17" s="151">
        <f>E17+F17*G17/100</f>
        <v>0</v>
      </c>
      <c r="BA17">
        <v>0</v>
      </c>
    </row>
    <row r="18" spans="1:53">
      <c r="A18" s="144" t="s">
        <v>178</v>
      </c>
      <c r="B18" s="145"/>
      <c r="C18" s="145"/>
      <c r="D18" s="146"/>
      <c r="E18" s="147">
        <v>0</v>
      </c>
      <c r="F18" s="148">
        <v>0</v>
      </c>
      <c r="G18" s="149">
        <f>CHOOSE(BA18+1,HSV+PSV,HSV+PSV+Mont,HSV+PSV+Dodavka+Mont,HSV,PSV,Mont,Dodavka,Mont+Dodavka,0)</f>
        <v>0</v>
      </c>
      <c r="H18" s="150"/>
      <c r="I18" s="151">
        <f>E18+F18*G18/100</f>
        <v>0</v>
      </c>
      <c r="BA18">
        <v>0</v>
      </c>
    </row>
    <row r="19" spans="1:53">
      <c r="A19" s="144" t="s">
        <v>179</v>
      </c>
      <c r="B19" s="145"/>
      <c r="C19" s="145"/>
      <c r="D19" s="146"/>
      <c r="E19" s="147">
        <v>0</v>
      </c>
      <c r="F19" s="148">
        <v>0</v>
      </c>
      <c r="G19" s="149">
        <f>CHOOSE(BA19+1,HSV+PSV,HSV+PSV+Mont,HSV+PSV+Dodavka+Mont,HSV,PSV,Mont,Dodavka,Mont+Dodavka,0)</f>
        <v>0</v>
      </c>
      <c r="H19" s="150"/>
      <c r="I19" s="151">
        <f>E19+F19*G19/100</f>
        <v>0</v>
      </c>
      <c r="BA19">
        <v>0</v>
      </c>
    </row>
    <row r="20" spans="1:53">
      <c r="A20" s="144" t="s">
        <v>180</v>
      </c>
      <c r="B20" s="145"/>
      <c r="C20" s="145"/>
      <c r="D20" s="146"/>
      <c r="E20" s="147">
        <v>0</v>
      </c>
      <c r="F20" s="148">
        <v>0</v>
      </c>
      <c r="G20" s="149">
        <f>CHOOSE(BA20+1,HSV+PSV,HSV+PSV+Mont,HSV+PSV+Dodavka+Mont,HSV,PSV,Mont,Dodavka,Mont+Dodavka,0)</f>
        <v>0</v>
      </c>
      <c r="H20" s="150"/>
      <c r="I20" s="151">
        <f>E20+F20*G20/100</f>
        <v>0</v>
      </c>
      <c r="BA20">
        <v>1</v>
      </c>
    </row>
    <row r="21" spans="1:53">
      <c r="A21" s="144" t="s">
        <v>181</v>
      </c>
      <c r="B21" s="145"/>
      <c r="C21" s="145"/>
      <c r="D21" s="146"/>
      <c r="E21" s="147">
        <v>0</v>
      </c>
      <c r="F21" s="148">
        <v>0</v>
      </c>
      <c r="G21" s="149">
        <f>CHOOSE(BA21+1,HSV+PSV,HSV+PSV+Mont,HSV+PSV+Dodavka+Mont,HSV,PSV,Mont,Dodavka,Mont+Dodavka,0)</f>
        <v>0</v>
      </c>
      <c r="H21" s="150"/>
      <c r="I21" s="151">
        <f>E21+F21*G21/100</f>
        <v>0</v>
      </c>
      <c r="BA21">
        <v>1</v>
      </c>
    </row>
    <row r="22" spans="1:53">
      <c r="A22" s="144" t="s">
        <v>182</v>
      </c>
      <c r="B22" s="145"/>
      <c r="C22" s="145"/>
      <c r="D22" s="146"/>
      <c r="E22" s="147">
        <v>0</v>
      </c>
      <c r="F22" s="148">
        <v>0</v>
      </c>
      <c r="G22" s="149">
        <f>CHOOSE(BA22+1,HSV+PSV,HSV+PSV+Mont,HSV+PSV+Dodavka+Mont,HSV,PSV,Mont,Dodavka,Mont+Dodavka,0)</f>
        <v>0</v>
      </c>
      <c r="H22" s="150"/>
      <c r="I22" s="151">
        <f>E22+F22*G22/100</f>
        <v>0</v>
      </c>
      <c r="BA22">
        <v>2</v>
      </c>
    </row>
    <row r="23" spans="1:53">
      <c r="A23" s="144" t="s">
        <v>183</v>
      </c>
      <c r="B23" s="145"/>
      <c r="C23" s="145"/>
      <c r="D23" s="146"/>
      <c r="E23" s="147">
        <v>0</v>
      </c>
      <c r="F23" s="148">
        <v>0</v>
      </c>
      <c r="G23" s="149">
        <f>CHOOSE(BA23+1,HSV+PSV,HSV+PSV+Mont,HSV+PSV+Dodavka+Mont,HSV,PSV,Mont,Dodavka,Mont+Dodavka,0)</f>
        <v>0</v>
      </c>
      <c r="H23" s="150"/>
      <c r="I23" s="151">
        <f>E23+F23*G23/100</f>
        <v>0</v>
      </c>
      <c r="BA23">
        <v>2</v>
      </c>
    </row>
    <row r="24" spans="1:53" ht="13.5" thickBot="1">
      <c r="A24" s="152"/>
      <c r="B24" s="153" t="s">
        <v>62</v>
      </c>
      <c r="C24" s="154"/>
      <c r="D24" s="155"/>
      <c r="E24" s="156"/>
      <c r="F24" s="157"/>
      <c r="G24" s="157"/>
      <c r="H24" s="158">
        <f>SUM(I16:I23)</f>
        <v>0</v>
      </c>
      <c r="I24" s="159"/>
    </row>
    <row r="26" spans="1:53">
      <c r="B26" s="136"/>
      <c r="F26" s="160"/>
      <c r="G26" s="161"/>
      <c r="H26" s="161"/>
      <c r="I26" s="162"/>
    </row>
    <row r="27" spans="1:53">
      <c r="F27" s="160"/>
      <c r="G27" s="161"/>
      <c r="H27" s="161"/>
      <c r="I27" s="162"/>
    </row>
    <row r="28" spans="1:53">
      <c r="F28" s="160"/>
      <c r="G28" s="161"/>
      <c r="H28" s="161"/>
      <c r="I28" s="162"/>
    </row>
    <row r="29" spans="1:53">
      <c r="F29" s="160"/>
      <c r="G29" s="161"/>
      <c r="H29" s="161"/>
      <c r="I29" s="162"/>
    </row>
    <row r="30" spans="1:53">
      <c r="F30" s="160"/>
      <c r="G30" s="161"/>
      <c r="H30" s="161"/>
      <c r="I30" s="162"/>
    </row>
    <row r="31" spans="1:53">
      <c r="F31" s="160"/>
      <c r="G31" s="161"/>
      <c r="H31" s="161"/>
      <c r="I31" s="162"/>
    </row>
    <row r="32" spans="1:53">
      <c r="F32" s="160"/>
      <c r="G32" s="161"/>
      <c r="H32" s="161"/>
      <c r="I32" s="162"/>
    </row>
    <row r="33" spans="6:9">
      <c r="F33" s="160"/>
      <c r="G33" s="161"/>
      <c r="H33" s="161"/>
      <c r="I33" s="162"/>
    </row>
    <row r="34" spans="6:9">
      <c r="F34" s="160"/>
      <c r="G34" s="161"/>
      <c r="H34" s="161"/>
      <c r="I34" s="162"/>
    </row>
    <row r="35" spans="6:9">
      <c r="F35" s="160"/>
      <c r="G35" s="161"/>
      <c r="H35" s="161"/>
      <c r="I35" s="162"/>
    </row>
    <row r="36" spans="6:9">
      <c r="F36" s="160"/>
      <c r="G36" s="161"/>
      <c r="H36" s="161"/>
      <c r="I36" s="162"/>
    </row>
    <row r="37" spans="6:9">
      <c r="F37" s="160"/>
      <c r="G37" s="161"/>
      <c r="H37" s="161"/>
      <c r="I37" s="162"/>
    </row>
    <row r="38" spans="6:9">
      <c r="F38" s="160"/>
      <c r="G38" s="161"/>
      <c r="H38" s="161"/>
      <c r="I38" s="162"/>
    </row>
    <row r="39" spans="6:9">
      <c r="F39" s="160"/>
      <c r="G39" s="161"/>
      <c r="H39" s="161"/>
      <c r="I39" s="162"/>
    </row>
    <row r="40" spans="6:9">
      <c r="F40" s="160"/>
      <c r="G40" s="161"/>
      <c r="H40" s="161"/>
      <c r="I40" s="162"/>
    </row>
    <row r="41" spans="6:9">
      <c r="F41" s="160"/>
      <c r="G41" s="161"/>
      <c r="H41" s="161"/>
      <c r="I41" s="162"/>
    </row>
    <row r="42" spans="6:9">
      <c r="F42" s="160"/>
      <c r="G42" s="161"/>
      <c r="H42" s="161"/>
      <c r="I42" s="162"/>
    </row>
    <row r="43" spans="6:9">
      <c r="F43" s="160"/>
      <c r="G43" s="161"/>
      <c r="H43" s="161"/>
      <c r="I43" s="162"/>
    </row>
    <row r="44" spans="6:9">
      <c r="F44" s="160"/>
      <c r="G44" s="161"/>
      <c r="H44" s="161"/>
      <c r="I44" s="162"/>
    </row>
    <row r="45" spans="6:9">
      <c r="F45" s="160"/>
      <c r="G45" s="161"/>
      <c r="H45" s="161"/>
      <c r="I45" s="162"/>
    </row>
    <row r="46" spans="6:9">
      <c r="F46" s="160"/>
      <c r="G46" s="161"/>
      <c r="H46" s="161"/>
      <c r="I46" s="162"/>
    </row>
    <row r="47" spans="6:9">
      <c r="F47" s="160"/>
      <c r="G47" s="161"/>
      <c r="H47" s="161"/>
      <c r="I47" s="162"/>
    </row>
    <row r="48" spans="6:9">
      <c r="F48" s="160"/>
      <c r="G48" s="161"/>
      <c r="H48" s="161"/>
      <c r="I48" s="162"/>
    </row>
    <row r="49" spans="6:9">
      <c r="F49" s="160"/>
      <c r="G49" s="161"/>
      <c r="H49" s="161"/>
      <c r="I49" s="162"/>
    </row>
    <row r="50" spans="6:9">
      <c r="F50" s="160"/>
      <c r="G50" s="161"/>
      <c r="H50" s="161"/>
      <c r="I50" s="162"/>
    </row>
    <row r="51" spans="6:9">
      <c r="F51" s="160"/>
      <c r="G51" s="161"/>
      <c r="H51" s="161"/>
      <c r="I51" s="162"/>
    </row>
    <row r="52" spans="6:9">
      <c r="F52" s="160"/>
      <c r="G52" s="161"/>
      <c r="H52" s="161"/>
      <c r="I52" s="162"/>
    </row>
    <row r="53" spans="6:9">
      <c r="F53" s="160"/>
      <c r="G53" s="161"/>
      <c r="H53" s="161"/>
      <c r="I53" s="162"/>
    </row>
    <row r="54" spans="6:9">
      <c r="F54" s="160"/>
      <c r="G54" s="161"/>
      <c r="H54" s="161"/>
      <c r="I54" s="162"/>
    </row>
    <row r="55" spans="6:9">
      <c r="F55" s="160"/>
      <c r="G55" s="161"/>
      <c r="H55" s="161"/>
      <c r="I55" s="162"/>
    </row>
    <row r="56" spans="6:9">
      <c r="F56" s="160"/>
      <c r="G56" s="161"/>
      <c r="H56" s="161"/>
      <c r="I56" s="162"/>
    </row>
    <row r="57" spans="6:9">
      <c r="F57" s="160"/>
      <c r="G57" s="161"/>
      <c r="H57" s="161"/>
      <c r="I57" s="162"/>
    </row>
    <row r="58" spans="6:9">
      <c r="F58" s="160"/>
      <c r="G58" s="161"/>
      <c r="H58" s="161"/>
      <c r="I58" s="162"/>
    </row>
    <row r="59" spans="6:9">
      <c r="F59" s="160"/>
      <c r="G59" s="161"/>
      <c r="H59" s="161"/>
      <c r="I59" s="162"/>
    </row>
    <row r="60" spans="6:9">
      <c r="F60" s="160"/>
      <c r="G60" s="161"/>
      <c r="H60" s="161"/>
      <c r="I60" s="162"/>
    </row>
    <row r="61" spans="6:9">
      <c r="F61" s="160"/>
      <c r="G61" s="161"/>
      <c r="H61" s="161"/>
      <c r="I61" s="162"/>
    </row>
    <row r="62" spans="6:9">
      <c r="F62" s="160"/>
      <c r="G62" s="161"/>
      <c r="H62" s="161"/>
      <c r="I62" s="162"/>
    </row>
    <row r="63" spans="6:9">
      <c r="F63" s="160"/>
      <c r="G63" s="161"/>
      <c r="H63" s="161"/>
      <c r="I63" s="162"/>
    </row>
    <row r="64" spans="6:9">
      <c r="F64" s="160"/>
      <c r="G64" s="161"/>
      <c r="H64" s="161"/>
      <c r="I64" s="162"/>
    </row>
    <row r="65" spans="6:9">
      <c r="F65" s="160"/>
      <c r="G65" s="161"/>
      <c r="H65" s="161"/>
      <c r="I65" s="162"/>
    </row>
    <row r="66" spans="6:9">
      <c r="F66" s="160"/>
      <c r="G66" s="161"/>
      <c r="H66" s="161"/>
      <c r="I66" s="162"/>
    </row>
    <row r="67" spans="6:9">
      <c r="F67" s="160"/>
      <c r="G67" s="161"/>
      <c r="H67" s="161"/>
      <c r="I67" s="162"/>
    </row>
    <row r="68" spans="6:9">
      <c r="F68" s="160"/>
      <c r="G68" s="161"/>
      <c r="H68" s="161"/>
      <c r="I68" s="162"/>
    </row>
    <row r="69" spans="6:9">
      <c r="F69" s="160"/>
      <c r="G69" s="161"/>
      <c r="H69" s="161"/>
      <c r="I69" s="162"/>
    </row>
    <row r="70" spans="6:9">
      <c r="F70" s="160"/>
      <c r="G70" s="161"/>
      <c r="H70" s="161"/>
      <c r="I70" s="162"/>
    </row>
    <row r="71" spans="6:9">
      <c r="F71" s="160"/>
      <c r="G71" s="161"/>
      <c r="H71" s="161"/>
      <c r="I71" s="162"/>
    </row>
    <row r="72" spans="6:9">
      <c r="F72" s="160"/>
      <c r="G72" s="161"/>
      <c r="H72" s="161"/>
      <c r="I72" s="162"/>
    </row>
    <row r="73" spans="6:9">
      <c r="F73" s="160"/>
      <c r="G73" s="161"/>
      <c r="H73" s="161"/>
      <c r="I73" s="162"/>
    </row>
    <row r="74" spans="6:9">
      <c r="F74" s="160"/>
      <c r="G74" s="161"/>
      <c r="H74" s="161"/>
      <c r="I74" s="162"/>
    </row>
    <row r="75" spans="6:9">
      <c r="F75" s="160"/>
      <c r="G75" s="161"/>
      <c r="H75" s="161"/>
      <c r="I75" s="162"/>
    </row>
  </sheetData>
  <mergeCells count="4">
    <mergeCell ref="A1:B1"/>
    <mergeCell ref="A2:B2"/>
    <mergeCell ref="G2:I2"/>
    <mergeCell ref="H24:I24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2"/>
  <dimension ref="A1:CZ146"/>
  <sheetViews>
    <sheetView showGridLines="0" showZeros="0" topLeftCell="A32" zoomScaleNormal="100" workbookViewId="0">
      <selection activeCell="F72" sqref="F72"/>
    </sheetView>
  </sheetViews>
  <sheetFormatPr defaultRowHeight="12.75"/>
  <cols>
    <col min="1" max="1" width="4.42578125" style="164" customWidth="1"/>
    <col min="2" max="2" width="11.5703125" style="164" customWidth="1"/>
    <col min="3" max="3" width="40.42578125" style="164" customWidth="1"/>
    <col min="4" max="4" width="5.5703125" style="164" customWidth="1"/>
    <col min="5" max="5" width="8.5703125" style="177" customWidth="1"/>
    <col min="6" max="6" width="9.85546875" style="164" customWidth="1"/>
    <col min="7" max="7" width="13.85546875" style="164" customWidth="1"/>
    <col min="8" max="11" width="9.140625" style="164"/>
    <col min="12" max="12" width="75.42578125" style="164" customWidth="1"/>
    <col min="13" max="13" width="45.28515625" style="164" customWidth="1"/>
    <col min="14" max="16384" width="9.140625" style="164"/>
  </cols>
  <sheetData>
    <row r="1" spans="1:104" ht="15.75">
      <c r="A1" s="163" t="s">
        <v>63</v>
      </c>
      <c r="B1" s="163"/>
      <c r="C1" s="163"/>
      <c r="D1" s="163"/>
      <c r="E1" s="163"/>
      <c r="F1" s="163"/>
      <c r="G1" s="163"/>
    </row>
    <row r="2" spans="1:104" ht="14.25" customHeight="1" thickBot="1">
      <c r="B2" s="165"/>
      <c r="C2" s="166"/>
      <c r="D2" s="166"/>
      <c r="E2" s="167"/>
      <c r="F2" s="166"/>
      <c r="G2" s="166"/>
    </row>
    <row r="3" spans="1:104" ht="13.5" thickTop="1">
      <c r="A3" s="106" t="s">
        <v>47</v>
      </c>
      <c r="B3" s="107"/>
      <c r="C3" s="108" t="str">
        <f>CONCATENATE(cislostavby," ",nazevstavby)</f>
        <v xml:space="preserve"> Rekonstrukce kotelny U Cukrovaru 1,Opava</v>
      </c>
      <c r="D3" s="109"/>
      <c r="E3" s="168" t="s">
        <v>64</v>
      </c>
      <c r="F3" s="169">
        <f>Rekapitulace!H1</f>
        <v>0</v>
      </c>
      <c r="G3" s="170"/>
    </row>
    <row r="4" spans="1:104" ht="13.5" thickBot="1">
      <c r="A4" s="171" t="s">
        <v>49</v>
      </c>
      <c r="B4" s="115"/>
      <c r="C4" s="116" t="str">
        <f>CONCATENATE(cisloobjektu," ",nazevobjektu)</f>
        <v xml:space="preserve"> Bytový dům-rekonstrukce kotelny</v>
      </c>
      <c r="D4" s="117"/>
      <c r="E4" s="172" t="str">
        <f>Rekapitulace!G2</f>
        <v>Plynoinstalace-úprava technického zařízení</v>
      </c>
      <c r="F4" s="173"/>
      <c r="G4" s="174"/>
    </row>
    <row r="5" spans="1:104" ht="13.5" thickTop="1">
      <c r="A5" s="175"/>
      <c r="B5" s="176"/>
      <c r="C5" s="176"/>
      <c r="G5" s="178"/>
    </row>
    <row r="6" spans="1:104">
      <c r="A6" s="179" t="s">
        <v>65</v>
      </c>
      <c r="B6" s="180" t="s">
        <v>66</v>
      </c>
      <c r="C6" s="180" t="s">
        <v>67</v>
      </c>
      <c r="D6" s="180" t="s">
        <v>68</v>
      </c>
      <c r="E6" s="181" t="s">
        <v>69</v>
      </c>
      <c r="F6" s="180" t="s">
        <v>70</v>
      </c>
      <c r="G6" s="182" t="s">
        <v>71</v>
      </c>
    </row>
    <row r="7" spans="1:104">
      <c r="A7" s="183" t="s">
        <v>72</v>
      </c>
      <c r="B7" s="184" t="s">
        <v>78</v>
      </c>
      <c r="C7" s="185" t="s">
        <v>79</v>
      </c>
      <c r="D7" s="186"/>
      <c r="E7" s="187"/>
      <c r="F7" s="187"/>
      <c r="G7" s="188"/>
      <c r="H7" s="189"/>
      <c r="I7" s="189"/>
      <c r="O7" s="190">
        <v>1</v>
      </c>
    </row>
    <row r="8" spans="1:104">
      <c r="A8" s="191">
        <v>1</v>
      </c>
      <c r="B8" s="192" t="s">
        <v>80</v>
      </c>
      <c r="C8" s="193" t="s">
        <v>81</v>
      </c>
      <c r="D8" s="194" t="s">
        <v>82</v>
      </c>
      <c r="E8" s="195">
        <v>6.5</v>
      </c>
      <c r="F8" s="195"/>
      <c r="G8" s="196">
        <f>E8*F8</f>
        <v>0</v>
      </c>
      <c r="O8" s="190">
        <v>2</v>
      </c>
      <c r="AA8" s="164">
        <v>1</v>
      </c>
      <c r="AB8" s="164">
        <v>7</v>
      </c>
      <c r="AC8" s="164">
        <v>7</v>
      </c>
      <c r="AZ8" s="164">
        <v>2</v>
      </c>
      <c r="BA8" s="164">
        <f>IF(AZ8=1,G8,0)</f>
        <v>0</v>
      </c>
      <c r="BB8" s="164">
        <f>IF(AZ8=2,G8,0)</f>
        <v>0</v>
      </c>
      <c r="BC8" s="164">
        <f>IF(AZ8=3,G8,0)</f>
        <v>0</v>
      </c>
      <c r="BD8" s="164">
        <f>IF(AZ8=4,G8,0)</f>
        <v>0</v>
      </c>
      <c r="BE8" s="164">
        <f>IF(AZ8=5,G8,0)</f>
        <v>0</v>
      </c>
      <c r="CA8" s="197">
        <v>1</v>
      </c>
      <c r="CB8" s="197">
        <v>7</v>
      </c>
      <c r="CZ8" s="164">
        <v>5.8799999999976597E-3</v>
      </c>
    </row>
    <row r="9" spans="1:104">
      <c r="A9" s="191">
        <v>2</v>
      </c>
      <c r="B9" s="192" t="s">
        <v>83</v>
      </c>
      <c r="C9" s="193" t="s">
        <v>84</v>
      </c>
      <c r="D9" s="194" t="s">
        <v>82</v>
      </c>
      <c r="E9" s="195">
        <v>2</v>
      </c>
      <c r="F9" s="195"/>
      <c r="G9" s="196">
        <f>E9*F9</f>
        <v>0</v>
      </c>
      <c r="O9" s="190">
        <v>2</v>
      </c>
      <c r="AA9" s="164">
        <v>1</v>
      </c>
      <c r="AB9" s="164">
        <v>7</v>
      </c>
      <c r="AC9" s="164">
        <v>7</v>
      </c>
      <c r="AZ9" s="164">
        <v>2</v>
      </c>
      <c r="BA9" s="164">
        <f>IF(AZ9=1,G9,0)</f>
        <v>0</v>
      </c>
      <c r="BB9" s="164">
        <f>IF(AZ9=2,G9,0)</f>
        <v>0</v>
      </c>
      <c r="BC9" s="164">
        <f>IF(AZ9=3,G9,0)</f>
        <v>0</v>
      </c>
      <c r="BD9" s="164">
        <f>IF(AZ9=4,G9,0)</f>
        <v>0</v>
      </c>
      <c r="BE9" s="164">
        <f>IF(AZ9=5,G9,0)</f>
        <v>0</v>
      </c>
      <c r="CA9" s="197">
        <v>1</v>
      </c>
      <c r="CB9" s="197">
        <v>7</v>
      </c>
      <c r="CZ9" s="164">
        <v>1.4459999999999701E-2</v>
      </c>
    </row>
    <row r="10" spans="1:104">
      <c r="A10" s="191">
        <v>3</v>
      </c>
      <c r="B10" s="192" t="s">
        <v>85</v>
      </c>
      <c r="C10" s="193" t="s">
        <v>86</v>
      </c>
      <c r="D10" s="194" t="s">
        <v>82</v>
      </c>
      <c r="E10" s="195">
        <v>3.5</v>
      </c>
      <c r="F10" s="195"/>
      <c r="G10" s="196">
        <f>E10*F10</f>
        <v>0</v>
      </c>
      <c r="O10" s="190">
        <v>2</v>
      </c>
      <c r="AA10" s="164">
        <v>1</v>
      </c>
      <c r="AB10" s="164">
        <v>7</v>
      </c>
      <c r="AC10" s="164">
        <v>7</v>
      </c>
      <c r="AZ10" s="164">
        <v>2</v>
      </c>
      <c r="BA10" s="164">
        <f>IF(AZ10=1,G10,0)</f>
        <v>0</v>
      </c>
      <c r="BB10" s="164">
        <f>IF(AZ10=2,G10,0)</f>
        <v>0</v>
      </c>
      <c r="BC10" s="164">
        <f>IF(AZ10=3,G10,0)</f>
        <v>0</v>
      </c>
      <c r="BD10" s="164">
        <f>IF(AZ10=4,G10,0)</f>
        <v>0</v>
      </c>
      <c r="BE10" s="164">
        <f>IF(AZ10=5,G10,0)</f>
        <v>0</v>
      </c>
      <c r="CA10" s="197">
        <v>1</v>
      </c>
      <c r="CB10" s="197">
        <v>7</v>
      </c>
      <c r="CZ10" s="164">
        <v>2.1489999999999999E-2</v>
      </c>
    </row>
    <row r="11" spans="1:104">
      <c r="A11" s="191">
        <v>4</v>
      </c>
      <c r="B11" s="192" t="s">
        <v>87</v>
      </c>
      <c r="C11" s="193" t="s">
        <v>88</v>
      </c>
      <c r="D11" s="194" t="s">
        <v>82</v>
      </c>
      <c r="E11" s="195">
        <v>1.5</v>
      </c>
      <c r="F11" s="195"/>
      <c r="G11" s="196">
        <f>E11*F11</f>
        <v>0</v>
      </c>
      <c r="O11" s="190">
        <v>2</v>
      </c>
      <c r="AA11" s="164">
        <v>1</v>
      </c>
      <c r="AB11" s="164">
        <v>7</v>
      </c>
      <c r="AC11" s="164">
        <v>7</v>
      </c>
      <c r="AZ11" s="164">
        <v>2</v>
      </c>
      <c r="BA11" s="164">
        <f>IF(AZ11=1,G11,0)</f>
        <v>0</v>
      </c>
      <c r="BB11" s="164">
        <f>IF(AZ11=2,G11,0)</f>
        <v>0</v>
      </c>
      <c r="BC11" s="164">
        <f>IF(AZ11=3,G11,0)</f>
        <v>0</v>
      </c>
      <c r="BD11" s="164">
        <f>IF(AZ11=4,G11,0)</f>
        <v>0</v>
      </c>
      <c r="BE11" s="164">
        <f>IF(AZ11=5,G11,0)</f>
        <v>0</v>
      </c>
      <c r="CA11" s="197">
        <v>1</v>
      </c>
      <c r="CB11" s="197">
        <v>7</v>
      </c>
      <c r="CZ11" s="164">
        <v>8.11000000000206E-3</v>
      </c>
    </row>
    <row r="12" spans="1:104">
      <c r="A12" s="191">
        <v>5</v>
      </c>
      <c r="B12" s="192" t="s">
        <v>89</v>
      </c>
      <c r="C12" s="193" t="s">
        <v>90</v>
      </c>
      <c r="D12" s="194" t="s">
        <v>82</v>
      </c>
      <c r="E12" s="195">
        <v>0.6</v>
      </c>
      <c r="F12" s="195"/>
      <c r="G12" s="196">
        <f>E12*F12</f>
        <v>0</v>
      </c>
      <c r="O12" s="190">
        <v>2</v>
      </c>
      <c r="AA12" s="164">
        <v>1</v>
      </c>
      <c r="AB12" s="164">
        <v>7</v>
      </c>
      <c r="AC12" s="164">
        <v>7</v>
      </c>
      <c r="AZ12" s="164">
        <v>2</v>
      </c>
      <c r="BA12" s="164">
        <f>IF(AZ12=1,G12,0)</f>
        <v>0</v>
      </c>
      <c r="BB12" s="164">
        <f>IF(AZ12=2,G12,0)</f>
        <v>0</v>
      </c>
      <c r="BC12" s="164">
        <f>IF(AZ12=3,G12,0)</f>
        <v>0</v>
      </c>
      <c r="BD12" s="164">
        <f>IF(AZ12=4,G12,0)</f>
        <v>0</v>
      </c>
      <c r="BE12" s="164">
        <f>IF(AZ12=5,G12,0)</f>
        <v>0</v>
      </c>
      <c r="CA12" s="197">
        <v>1</v>
      </c>
      <c r="CB12" s="197">
        <v>7</v>
      </c>
      <c r="CZ12" s="164">
        <v>3.0099999999997399E-3</v>
      </c>
    </row>
    <row r="13" spans="1:104">
      <c r="A13" s="198"/>
      <c r="B13" s="199"/>
      <c r="C13" s="200" t="s">
        <v>91</v>
      </c>
      <c r="D13" s="201"/>
      <c r="E13" s="201"/>
      <c r="F13" s="201"/>
      <c r="G13" s="202"/>
      <c r="L13" s="203" t="s">
        <v>91</v>
      </c>
      <c r="O13" s="190">
        <v>3</v>
      </c>
    </row>
    <row r="14" spans="1:104">
      <c r="A14" s="191">
        <v>6</v>
      </c>
      <c r="B14" s="192" t="s">
        <v>92</v>
      </c>
      <c r="C14" s="193" t="s">
        <v>93</v>
      </c>
      <c r="D14" s="194" t="s">
        <v>94</v>
      </c>
      <c r="E14" s="195">
        <v>1</v>
      </c>
      <c r="F14" s="195"/>
      <c r="G14" s="196">
        <f>E14*F14</f>
        <v>0</v>
      </c>
      <c r="O14" s="190">
        <v>2</v>
      </c>
      <c r="AA14" s="164">
        <v>1</v>
      </c>
      <c r="AB14" s="164">
        <v>7</v>
      </c>
      <c r="AC14" s="164">
        <v>7</v>
      </c>
      <c r="AZ14" s="164">
        <v>2</v>
      </c>
      <c r="BA14" s="164">
        <f>IF(AZ14=1,G14,0)</f>
        <v>0</v>
      </c>
      <c r="BB14" s="164">
        <f>IF(AZ14=2,G14,0)</f>
        <v>0</v>
      </c>
      <c r="BC14" s="164">
        <f>IF(AZ14=3,G14,0)</f>
        <v>0</v>
      </c>
      <c r="BD14" s="164">
        <f>IF(AZ14=4,G14,0)</f>
        <v>0</v>
      </c>
      <c r="BE14" s="164">
        <f>IF(AZ14=5,G14,0)</f>
        <v>0</v>
      </c>
      <c r="CA14" s="197">
        <v>1</v>
      </c>
      <c r="CB14" s="197">
        <v>7</v>
      </c>
      <c r="CZ14" s="164">
        <v>0</v>
      </c>
    </row>
    <row r="15" spans="1:104">
      <c r="A15" s="198"/>
      <c r="B15" s="199"/>
      <c r="C15" s="200" t="s">
        <v>95</v>
      </c>
      <c r="D15" s="201"/>
      <c r="E15" s="201"/>
      <c r="F15" s="201"/>
      <c r="G15" s="202"/>
      <c r="L15" s="203" t="s">
        <v>95</v>
      </c>
      <c r="O15" s="190">
        <v>3</v>
      </c>
    </row>
    <row r="16" spans="1:104">
      <c r="A16" s="191">
        <v>7</v>
      </c>
      <c r="B16" s="192" t="s">
        <v>96</v>
      </c>
      <c r="C16" s="193" t="s">
        <v>97</v>
      </c>
      <c r="D16" s="194" t="s">
        <v>94</v>
      </c>
      <c r="E16" s="195">
        <v>1</v>
      </c>
      <c r="F16" s="195"/>
      <c r="G16" s="196">
        <f>E16*F16</f>
        <v>0</v>
      </c>
      <c r="O16" s="190">
        <v>2</v>
      </c>
      <c r="AA16" s="164">
        <v>1</v>
      </c>
      <c r="AB16" s="164">
        <v>7</v>
      </c>
      <c r="AC16" s="164">
        <v>7</v>
      </c>
      <c r="AZ16" s="164">
        <v>2</v>
      </c>
      <c r="BA16" s="164">
        <f>IF(AZ16=1,G16,0)</f>
        <v>0</v>
      </c>
      <c r="BB16" s="164">
        <f>IF(AZ16=2,G16,0)</f>
        <v>0</v>
      </c>
      <c r="BC16" s="164">
        <f>IF(AZ16=3,G16,0)</f>
        <v>0</v>
      </c>
      <c r="BD16" s="164">
        <f>IF(AZ16=4,G16,0)</f>
        <v>0</v>
      </c>
      <c r="BE16" s="164">
        <f>IF(AZ16=5,G16,0)</f>
        <v>0</v>
      </c>
      <c r="CA16" s="197">
        <v>1</v>
      </c>
      <c r="CB16" s="197">
        <v>7</v>
      </c>
      <c r="CZ16" s="164">
        <v>0</v>
      </c>
    </row>
    <row r="17" spans="1:104">
      <c r="A17" s="191">
        <v>8</v>
      </c>
      <c r="B17" s="192" t="s">
        <v>98</v>
      </c>
      <c r="C17" s="193" t="s">
        <v>99</v>
      </c>
      <c r="D17" s="194" t="s">
        <v>94</v>
      </c>
      <c r="E17" s="195">
        <v>1</v>
      </c>
      <c r="F17" s="195"/>
      <c r="G17" s="196">
        <f>E17*F17</f>
        <v>0</v>
      </c>
      <c r="O17" s="190">
        <v>2</v>
      </c>
      <c r="AA17" s="164">
        <v>1</v>
      </c>
      <c r="AB17" s="164">
        <v>7</v>
      </c>
      <c r="AC17" s="164">
        <v>7</v>
      </c>
      <c r="AZ17" s="164">
        <v>2</v>
      </c>
      <c r="BA17" s="164">
        <f>IF(AZ17=1,G17,0)</f>
        <v>0</v>
      </c>
      <c r="BB17" s="164">
        <f>IF(AZ17=2,G17,0)</f>
        <v>0</v>
      </c>
      <c r="BC17" s="164">
        <f>IF(AZ17=3,G17,0)</f>
        <v>0</v>
      </c>
      <c r="BD17" s="164">
        <f>IF(AZ17=4,G17,0)</f>
        <v>0</v>
      </c>
      <c r="BE17" s="164">
        <f>IF(AZ17=5,G17,0)</f>
        <v>0</v>
      </c>
      <c r="CA17" s="197">
        <v>1</v>
      </c>
      <c r="CB17" s="197">
        <v>7</v>
      </c>
      <c r="CZ17" s="164">
        <v>2.4999999999986101E-4</v>
      </c>
    </row>
    <row r="18" spans="1:104">
      <c r="A18" s="191">
        <v>9</v>
      </c>
      <c r="B18" s="192" t="s">
        <v>100</v>
      </c>
      <c r="C18" s="193" t="s">
        <v>101</v>
      </c>
      <c r="D18" s="194" t="s">
        <v>94</v>
      </c>
      <c r="E18" s="195">
        <v>1</v>
      </c>
      <c r="F18" s="195"/>
      <c r="G18" s="196">
        <f>E18*F18</f>
        <v>0</v>
      </c>
      <c r="O18" s="190">
        <v>2</v>
      </c>
      <c r="AA18" s="164">
        <v>1</v>
      </c>
      <c r="AB18" s="164">
        <v>7</v>
      </c>
      <c r="AC18" s="164">
        <v>7</v>
      </c>
      <c r="AZ18" s="164">
        <v>2</v>
      </c>
      <c r="BA18" s="164">
        <f>IF(AZ18=1,G18,0)</f>
        <v>0</v>
      </c>
      <c r="BB18" s="164">
        <f>IF(AZ18=2,G18,0)</f>
        <v>0</v>
      </c>
      <c r="BC18" s="164">
        <f>IF(AZ18=3,G18,0)</f>
        <v>0</v>
      </c>
      <c r="BD18" s="164">
        <f>IF(AZ18=4,G18,0)</f>
        <v>0</v>
      </c>
      <c r="BE18" s="164">
        <f>IF(AZ18=5,G18,0)</f>
        <v>0</v>
      </c>
      <c r="CA18" s="197">
        <v>1</v>
      </c>
      <c r="CB18" s="197">
        <v>7</v>
      </c>
      <c r="CZ18" s="164">
        <v>2.4999999999986101E-4</v>
      </c>
    </row>
    <row r="19" spans="1:104" ht="22.5">
      <c r="A19" s="191">
        <v>10</v>
      </c>
      <c r="B19" s="192" t="s">
        <v>102</v>
      </c>
      <c r="C19" s="193" t="s">
        <v>103</v>
      </c>
      <c r="D19" s="194" t="s">
        <v>104</v>
      </c>
      <c r="E19" s="195">
        <v>1</v>
      </c>
      <c r="F19" s="195"/>
      <c r="G19" s="196">
        <f>E19*F19</f>
        <v>0</v>
      </c>
      <c r="O19" s="190">
        <v>2</v>
      </c>
      <c r="AA19" s="164">
        <v>1</v>
      </c>
      <c r="AB19" s="164">
        <v>7</v>
      </c>
      <c r="AC19" s="164">
        <v>7</v>
      </c>
      <c r="AZ19" s="164">
        <v>2</v>
      </c>
      <c r="BA19" s="164">
        <f>IF(AZ19=1,G19,0)</f>
        <v>0</v>
      </c>
      <c r="BB19" s="164">
        <f>IF(AZ19=2,G19,0)</f>
        <v>0</v>
      </c>
      <c r="BC19" s="164">
        <f>IF(AZ19=3,G19,0)</f>
        <v>0</v>
      </c>
      <c r="BD19" s="164">
        <f>IF(AZ19=4,G19,0)</f>
        <v>0</v>
      </c>
      <c r="BE19" s="164">
        <f>IF(AZ19=5,G19,0)</f>
        <v>0</v>
      </c>
      <c r="CA19" s="197">
        <v>1</v>
      </c>
      <c r="CB19" s="197">
        <v>7</v>
      </c>
      <c r="CZ19" s="164">
        <v>2.5579999999990801E-2</v>
      </c>
    </row>
    <row r="20" spans="1:104">
      <c r="A20" s="198"/>
      <c r="B20" s="199"/>
      <c r="C20" s="200" t="s">
        <v>105</v>
      </c>
      <c r="D20" s="201"/>
      <c r="E20" s="201"/>
      <c r="F20" s="201"/>
      <c r="G20" s="202"/>
      <c r="L20" s="203" t="s">
        <v>105</v>
      </c>
      <c r="O20" s="190">
        <v>3</v>
      </c>
    </row>
    <row r="21" spans="1:104">
      <c r="A21" s="191">
        <v>11</v>
      </c>
      <c r="B21" s="192" t="s">
        <v>106</v>
      </c>
      <c r="C21" s="193" t="s">
        <v>107</v>
      </c>
      <c r="D21" s="194" t="s">
        <v>94</v>
      </c>
      <c r="E21" s="195">
        <v>2</v>
      </c>
      <c r="F21" s="195"/>
      <c r="G21" s="196">
        <f>E21*F21</f>
        <v>0</v>
      </c>
      <c r="O21" s="190">
        <v>2</v>
      </c>
      <c r="AA21" s="164">
        <v>1</v>
      </c>
      <c r="AB21" s="164">
        <v>7</v>
      </c>
      <c r="AC21" s="164">
        <v>7</v>
      </c>
      <c r="AZ21" s="164">
        <v>2</v>
      </c>
      <c r="BA21" s="164">
        <f>IF(AZ21=1,G21,0)</f>
        <v>0</v>
      </c>
      <c r="BB21" s="164">
        <f>IF(AZ21=2,G21,0)</f>
        <v>0</v>
      </c>
      <c r="BC21" s="164">
        <f>IF(AZ21=3,G21,0)</f>
        <v>0</v>
      </c>
      <c r="BD21" s="164">
        <f>IF(AZ21=4,G21,0)</f>
        <v>0</v>
      </c>
      <c r="BE21" s="164">
        <f>IF(AZ21=5,G21,0)</f>
        <v>0</v>
      </c>
      <c r="CA21" s="197">
        <v>1</v>
      </c>
      <c r="CB21" s="197">
        <v>7</v>
      </c>
      <c r="CZ21" s="164">
        <v>4.2400000000029098E-3</v>
      </c>
    </row>
    <row r="22" spans="1:104">
      <c r="A22" s="198"/>
      <c r="B22" s="199"/>
      <c r="C22" s="200" t="s">
        <v>108</v>
      </c>
      <c r="D22" s="201"/>
      <c r="E22" s="201"/>
      <c r="F22" s="201"/>
      <c r="G22" s="202"/>
      <c r="L22" s="203" t="s">
        <v>108</v>
      </c>
      <c r="O22" s="190">
        <v>3</v>
      </c>
    </row>
    <row r="23" spans="1:104">
      <c r="A23" s="198"/>
      <c r="B23" s="199"/>
      <c r="C23" s="200" t="s">
        <v>109</v>
      </c>
      <c r="D23" s="201"/>
      <c r="E23" s="201"/>
      <c r="F23" s="201"/>
      <c r="G23" s="202"/>
      <c r="L23" s="203" t="s">
        <v>109</v>
      </c>
      <c r="O23" s="190">
        <v>3</v>
      </c>
    </row>
    <row r="24" spans="1:104">
      <c r="A24" s="198"/>
      <c r="B24" s="199"/>
      <c r="C24" s="200" t="s">
        <v>110</v>
      </c>
      <c r="D24" s="201"/>
      <c r="E24" s="201"/>
      <c r="F24" s="201"/>
      <c r="G24" s="202"/>
      <c r="L24" s="203" t="s">
        <v>110</v>
      </c>
      <c r="O24" s="190">
        <v>3</v>
      </c>
    </row>
    <row r="25" spans="1:104" ht="22.5">
      <c r="A25" s="191">
        <v>12</v>
      </c>
      <c r="B25" s="192" t="s">
        <v>111</v>
      </c>
      <c r="C25" s="193" t="s">
        <v>112</v>
      </c>
      <c r="D25" s="194" t="s">
        <v>94</v>
      </c>
      <c r="E25" s="195">
        <v>2</v>
      </c>
      <c r="F25" s="195"/>
      <c r="G25" s="196">
        <f>E25*F25</f>
        <v>0</v>
      </c>
      <c r="O25" s="190">
        <v>2</v>
      </c>
      <c r="AA25" s="164">
        <v>1</v>
      </c>
      <c r="AB25" s="164">
        <v>7</v>
      </c>
      <c r="AC25" s="164">
        <v>7</v>
      </c>
      <c r="AZ25" s="164">
        <v>2</v>
      </c>
      <c r="BA25" s="164">
        <f>IF(AZ25=1,G25,0)</f>
        <v>0</v>
      </c>
      <c r="BB25" s="164">
        <f>IF(AZ25=2,G25,0)</f>
        <v>0</v>
      </c>
      <c r="BC25" s="164">
        <f>IF(AZ25=3,G25,0)</f>
        <v>0</v>
      </c>
      <c r="BD25" s="164">
        <f>IF(AZ25=4,G25,0)</f>
        <v>0</v>
      </c>
      <c r="BE25" s="164">
        <f>IF(AZ25=5,G25,0)</f>
        <v>0</v>
      </c>
      <c r="CA25" s="197">
        <v>1</v>
      </c>
      <c r="CB25" s="197">
        <v>7</v>
      </c>
      <c r="CZ25" s="164">
        <v>1.89999999999912E-4</v>
      </c>
    </row>
    <row r="26" spans="1:104">
      <c r="A26" s="198"/>
      <c r="B26" s="199"/>
      <c r="C26" s="200" t="s">
        <v>95</v>
      </c>
      <c r="D26" s="201"/>
      <c r="E26" s="201"/>
      <c r="F26" s="201"/>
      <c r="G26" s="202"/>
      <c r="L26" s="203" t="s">
        <v>95</v>
      </c>
      <c r="O26" s="190">
        <v>3</v>
      </c>
    </row>
    <row r="27" spans="1:104">
      <c r="A27" s="191">
        <v>13</v>
      </c>
      <c r="B27" s="192" t="s">
        <v>113</v>
      </c>
      <c r="C27" s="193" t="s">
        <v>114</v>
      </c>
      <c r="D27" s="194" t="s">
        <v>94</v>
      </c>
      <c r="E27" s="195">
        <v>2</v>
      </c>
      <c r="F27" s="195"/>
      <c r="G27" s="196">
        <f>E27*F27</f>
        <v>0</v>
      </c>
      <c r="O27" s="190">
        <v>2</v>
      </c>
      <c r="AA27" s="164">
        <v>1</v>
      </c>
      <c r="AB27" s="164">
        <v>7</v>
      </c>
      <c r="AC27" s="164">
        <v>7</v>
      </c>
      <c r="AZ27" s="164">
        <v>2</v>
      </c>
      <c r="BA27" s="164">
        <f>IF(AZ27=1,G27,0)</f>
        <v>0</v>
      </c>
      <c r="BB27" s="164">
        <f>IF(AZ27=2,G27,0)</f>
        <v>0</v>
      </c>
      <c r="BC27" s="164">
        <f>IF(AZ27=3,G27,0)</f>
        <v>0</v>
      </c>
      <c r="BD27" s="164">
        <f>IF(AZ27=4,G27,0)</f>
        <v>0</v>
      </c>
      <c r="BE27" s="164">
        <f>IF(AZ27=5,G27,0)</f>
        <v>0</v>
      </c>
      <c r="CA27" s="197">
        <v>1</v>
      </c>
      <c r="CB27" s="197">
        <v>7</v>
      </c>
      <c r="CZ27" s="164">
        <v>3.00000000000022E-5</v>
      </c>
    </row>
    <row r="28" spans="1:104">
      <c r="A28" s="198"/>
      <c r="B28" s="199"/>
      <c r="C28" s="200" t="s">
        <v>115</v>
      </c>
      <c r="D28" s="201"/>
      <c r="E28" s="201"/>
      <c r="F28" s="201"/>
      <c r="G28" s="202"/>
      <c r="L28" s="203" t="s">
        <v>115</v>
      </c>
      <c r="O28" s="190">
        <v>3</v>
      </c>
    </row>
    <row r="29" spans="1:104">
      <c r="A29" s="198"/>
      <c r="B29" s="199"/>
      <c r="C29" s="200" t="s">
        <v>116</v>
      </c>
      <c r="D29" s="201"/>
      <c r="E29" s="201"/>
      <c r="F29" s="201"/>
      <c r="G29" s="202"/>
      <c r="L29" s="203" t="s">
        <v>116</v>
      </c>
      <c r="O29" s="190">
        <v>3</v>
      </c>
    </row>
    <row r="30" spans="1:104">
      <c r="A30" s="198"/>
      <c r="B30" s="199"/>
      <c r="C30" s="200" t="s">
        <v>117</v>
      </c>
      <c r="D30" s="201"/>
      <c r="E30" s="201"/>
      <c r="F30" s="201"/>
      <c r="G30" s="202"/>
      <c r="L30" s="203" t="s">
        <v>117</v>
      </c>
      <c r="O30" s="190">
        <v>3</v>
      </c>
    </row>
    <row r="31" spans="1:104">
      <c r="A31" s="198"/>
      <c r="B31" s="199"/>
      <c r="C31" s="200" t="s">
        <v>118</v>
      </c>
      <c r="D31" s="201"/>
      <c r="E31" s="201"/>
      <c r="F31" s="201"/>
      <c r="G31" s="202"/>
      <c r="L31" s="203" t="s">
        <v>118</v>
      </c>
      <c r="O31" s="190">
        <v>3</v>
      </c>
    </row>
    <row r="32" spans="1:104">
      <c r="A32" s="191">
        <v>14</v>
      </c>
      <c r="B32" s="192" t="s">
        <v>119</v>
      </c>
      <c r="C32" s="193" t="s">
        <v>120</v>
      </c>
      <c r="D32" s="194" t="s">
        <v>121</v>
      </c>
      <c r="E32" s="195">
        <v>1</v>
      </c>
      <c r="F32" s="195"/>
      <c r="G32" s="196">
        <f>E32*F32</f>
        <v>0</v>
      </c>
      <c r="O32" s="190">
        <v>2</v>
      </c>
      <c r="AA32" s="164">
        <v>11</v>
      </c>
      <c r="AB32" s="164">
        <v>-1</v>
      </c>
      <c r="AC32" s="164">
        <v>1</v>
      </c>
      <c r="AZ32" s="164">
        <v>2</v>
      </c>
      <c r="BA32" s="164">
        <f>IF(AZ32=1,G32,0)</f>
        <v>0</v>
      </c>
      <c r="BB32" s="164">
        <f>IF(AZ32=2,G32,0)</f>
        <v>0</v>
      </c>
      <c r="BC32" s="164">
        <f>IF(AZ32=3,G32,0)</f>
        <v>0</v>
      </c>
      <c r="BD32" s="164">
        <f>IF(AZ32=4,G32,0)</f>
        <v>0</v>
      </c>
      <c r="BE32" s="164">
        <f>IF(AZ32=5,G32,0)</f>
        <v>0</v>
      </c>
      <c r="CA32" s="197">
        <v>11</v>
      </c>
      <c r="CB32" s="197">
        <v>-1</v>
      </c>
      <c r="CZ32" s="164">
        <v>0</v>
      </c>
    </row>
    <row r="33" spans="1:104">
      <c r="A33" s="198"/>
      <c r="B33" s="199"/>
      <c r="C33" s="200" t="s">
        <v>95</v>
      </c>
      <c r="D33" s="201"/>
      <c r="E33" s="201"/>
      <c r="F33" s="201"/>
      <c r="G33" s="202"/>
      <c r="L33" s="203" t="s">
        <v>95</v>
      </c>
      <c r="O33" s="190">
        <v>3</v>
      </c>
    </row>
    <row r="34" spans="1:104">
      <c r="A34" s="191">
        <v>15</v>
      </c>
      <c r="B34" s="192" t="s">
        <v>122</v>
      </c>
      <c r="C34" s="193" t="s">
        <v>123</v>
      </c>
      <c r="D34" s="194" t="s">
        <v>104</v>
      </c>
      <c r="E34" s="195">
        <v>1</v>
      </c>
      <c r="F34" s="195"/>
      <c r="G34" s="196">
        <f>E34*F34</f>
        <v>0</v>
      </c>
      <c r="O34" s="190">
        <v>2</v>
      </c>
      <c r="AA34" s="164">
        <v>11</v>
      </c>
      <c r="AB34" s="164">
        <v>0</v>
      </c>
      <c r="AC34" s="164">
        <v>2</v>
      </c>
      <c r="AZ34" s="164">
        <v>2</v>
      </c>
      <c r="BA34" s="164">
        <f>IF(AZ34=1,G34,0)</f>
        <v>0</v>
      </c>
      <c r="BB34" s="164">
        <f>IF(AZ34=2,G34,0)</f>
        <v>0</v>
      </c>
      <c r="BC34" s="164">
        <f>IF(AZ34=3,G34,0)</f>
        <v>0</v>
      </c>
      <c r="BD34" s="164">
        <f>IF(AZ34=4,G34,0)</f>
        <v>0</v>
      </c>
      <c r="BE34" s="164">
        <f>IF(AZ34=5,G34,0)</f>
        <v>0</v>
      </c>
      <c r="CA34" s="197">
        <v>11</v>
      </c>
      <c r="CB34" s="197">
        <v>0</v>
      </c>
      <c r="CZ34" s="164">
        <v>0</v>
      </c>
    </row>
    <row r="35" spans="1:104">
      <c r="A35" s="198"/>
      <c r="B35" s="199"/>
      <c r="C35" s="200" t="s">
        <v>124</v>
      </c>
      <c r="D35" s="201"/>
      <c r="E35" s="201"/>
      <c r="F35" s="201"/>
      <c r="G35" s="202"/>
      <c r="L35" s="203" t="s">
        <v>124</v>
      </c>
      <c r="O35" s="190">
        <v>3</v>
      </c>
    </row>
    <row r="36" spans="1:104">
      <c r="A36" s="191">
        <v>16</v>
      </c>
      <c r="B36" s="192" t="s">
        <v>125</v>
      </c>
      <c r="C36" s="193" t="s">
        <v>126</v>
      </c>
      <c r="D36" s="194" t="s">
        <v>73</v>
      </c>
      <c r="E36" s="195">
        <v>1</v>
      </c>
      <c r="F36" s="195"/>
      <c r="G36" s="196">
        <f>E36*F36</f>
        <v>0</v>
      </c>
      <c r="O36" s="190">
        <v>2</v>
      </c>
      <c r="AA36" s="164">
        <v>11</v>
      </c>
      <c r="AB36" s="164">
        <v>0</v>
      </c>
      <c r="AC36" s="164">
        <v>3</v>
      </c>
      <c r="AZ36" s="164">
        <v>2</v>
      </c>
      <c r="BA36" s="164">
        <f>IF(AZ36=1,G36,0)</f>
        <v>0</v>
      </c>
      <c r="BB36" s="164">
        <f>IF(AZ36=2,G36,0)</f>
        <v>0</v>
      </c>
      <c r="BC36" s="164">
        <f>IF(AZ36=3,G36,0)</f>
        <v>0</v>
      </c>
      <c r="BD36" s="164">
        <f>IF(AZ36=4,G36,0)</f>
        <v>0</v>
      </c>
      <c r="BE36" s="164">
        <f>IF(AZ36=5,G36,0)</f>
        <v>0</v>
      </c>
      <c r="CA36" s="197">
        <v>11</v>
      </c>
      <c r="CB36" s="197">
        <v>0</v>
      </c>
      <c r="CZ36" s="164">
        <v>0</v>
      </c>
    </row>
    <row r="37" spans="1:104">
      <c r="A37" s="198"/>
      <c r="B37" s="199"/>
      <c r="C37" s="200" t="s">
        <v>127</v>
      </c>
      <c r="D37" s="201"/>
      <c r="E37" s="201"/>
      <c r="F37" s="201"/>
      <c r="G37" s="202"/>
      <c r="L37" s="203" t="s">
        <v>127</v>
      </c>
      <c r="O37" s="190">
        <v>3</v>
      </c>
    </row>
    <row r="38" spans="1:104">
      <c r="A38" s="198"/>
      <c r="B38" s="199"/>
      <c r="C38" s="200" t="s">
        <v>128</v>
      </c>
      <c r="D38" s="201"/>
      <c r="E38" s="201"/>
      <c r="F38" s="201"/>
      <c r="G38" s="202"/>
      <c r="L38" s="203" t="s">
        <v>128</v>
      </c>
      <c r="O38" s="190">
        <v>3</v>
      </c>
    </row>
    <row r="39" spans="1:104">
      <c r="A39" s="198"/>
      <c r="B39" s="199"/>
      <c r="C39" s="200" t="s">
        <v>95</v>
      </c>
      <c r="D39" s="201"/>
      <c r="E39" s="201"/>
      <c r="F39" s="201"/>
      <c r="G39" s="202"/>
      <c r="L39" s="203" t="s">
        <v>95</v>
      </c>
      <c r="O39" s="190">
        <v>3</v>
      </c>
    </row>
    <row r="40" spans="1:104">
      <c r="A40" s="191">
        <v>17</v>
      </c>
      <c r="B40" s="192" t="s">
        <v>129</v>
      </c>
      <c r="C40" s="193" t="s">
        <v>130</v>
      </c>
      <c r="D40" s="194" t="s">
        <v>104</v>
      </c>
      <c r="E40" s="195">
        <v>1</v>
      </c>
      <c r="F40" s="195"/>
      <c r="G40" s="196">
        <f>E40*F40</f>
        <v>0</v>
      </c>
      <c r="O40" s="190">
        <v>2</v>
      </c>
      <c r="AA40" s="164">
        <v>11</v>
      </c>
      <c r="AB40" s="164">
        <v>0</v>
      </c>
      <c r="AC40" s="164">
        <v>4</v>
      </c>
      <c r="AZ40" s="164">
        <v>2</v>
      </c>
      <c r="BA40" s="164">
        <f>IF(AZ40=1,G40,0)</f>
        <v>0</v>
      </c>
      <c r="BB40" s="164">
        <f>IF(AZ40=2,G40,0)</f>
        <v>0</v>
      </c>
      <c r="BC40" s="164">
        <f>IF(AZ40=3,G40,0)</f>
        <v>0</v>
      </c>
      <c r="BD40" s="164">
        <f>IF(AZ40=4,G40,0)</f>
        <v>0</v>
      </c>
      <c r="BE40" s="164">
        <f>IF(AZ40=5,G40,0)</f>
        <v>0</v>
      </c>
      <c r="CA40" s="197">
        <v>11</v>
      </c>
      <c r="CB40" s="197">
        <v>0</v>
      </c>
      <c r="CZ40" s="164">
        <v>0</v>
      </c>
    </row>
    <row r="41" spans="1:104">
      <c r="A41" s="198"/>
      <c r="B41" s="199"/>
      <c r="C41" s="200" t="s">
        <v>131</v>
      </c>
      <c r="D41" s="201"/>
      <c r="E41" s="201"/>
      <c r="F41" s="201"/>
      <c r="G41" s="202"/>
      <c r="L41" s="203" t="s">
        <v>131</v>
      </c>
      <c r="O41" s="190">
        <v>3</v>
      </c>
    </row>
    <row r="42" spans="1:104">
      <c r="A42" s="191">
        <v>18</v>
      </c>
      <c r="B42" s="192" t="s">
        <v>132</v>
      </c>
      <c r="C42" s="193" t="s">
        <v>133</v>
      </c>
      <c r="D42" s="194" t="s">
        <v>60</v>
      </c>
      <c r="E42" s="195"/>
      <c r="F42" s="195"/>
      <c r="G42" s="196">
        <f>E42*F42</f>
        <v>0</v>
      </c>
      <c r="O42" s="190">
        <v>2</v>
      </c>
      <c r="AA42" s="164">
        <v>7</v>
      </c>
      <c r="AB42" s="164">
        <v>1002</v>
      </c>
      <c r="AC42" s="164">
        <v>5</v>
      </c>
      <c r="AZ42" s="164">
        <v>2</v>
      </c>
      <c r="BA42" s="164">
        <f>IF(AZ42=1,G42,0)</f>
        <v>0</v>
      </c>
      <c r="BB42" s="164">
        <f>IF(AZ42=2,G42,0)</f>
        <v>0</v>
      </c>
      <c r="BC42" s="164">
        <f>IF(AZ42=3,G42,0)</f>
        <v>0</v>
      </c>
      <c r="BD42" s="164">
        <f>IF(AZ42=4,G42,0)</f>
        <v>0</v>
      </c>
      <c r="BE42" s="164">
        <f>IF(AZ42=5,G42,0)</f>
        <v>0</v>
      </c>
      <c r="CA42" s="197">
        <v>7</v>
      </c>
      <c r="CB42" s="197">
        <v>1002</v>
      </c>
      <c r="CZ42" s="164">
        <v>0</v>
      </c>
    </row>
    <row r="43" spans="1:104">
      <c r="A43" s="191">
        <v>19</v>
      </c>
      <c r="B43" s="192" t="s">
        <v>134</v>
      </c>
      <c r="C43" s="193" t="s">
        <v>135</v>
      </c>
      <c r="D43" s="194" t="s">
        <v>60</v>
      </c>
      <c r="E43" s="195"/>
      <c r="F43" s="195"/>
      <c r="G43" s="196">
        <f>E43*F43</f>
        <v>0</v>
      </c>
      <c r="O43" s="190">
        <v>2</v>
      </c>
      <c r="AA43" s="164">
        <v>7</v>
      </c>
      <c r="AB43" s="164">
        <v>1002</v>
      </c>
      <c r="AC43" s="164">
        <v>5</v>
      </c>
      <c r="AZ43" s="164">
        <v>2</v>
      </c>
      <c r="BA43" s="164">
        <f>IF(AZ43=1,G43,0)</f>
        <v>0</v>
      </c>
      <c r="BB43" s="164">
        <f>IF(AZ43=2,G43,0)</f>
        <v>0</v>
      </c>
      <c r="BC43" s="164">
        <f>IF(AZ43=3,G43,0)</f>
        <v>0</v>
      </c>
      <c r="BD43" s="164">
        <f>IF(AZ43=4,G43,0)</f>
        <v>0</v>
      </c>
      <c r="BE43" s="164">
        <f>IF(AZ43=5,G43,0)</f>
        <v>0</v>
      </c>
      <c r="CA43" s="197">
        <v>7</v>
      </c>
      <c r="CB43" s="197">
        <v>1002</v>
      </c>
      <c r="CZ43" s="164">
        <v>0</v>
      </c>
    </row>
    <row r="44" spans="1:104">
      <c r="A44" s="204"/>
      <c r="B44" s="205" t="s">
        <v>74</v>
      </c>
      <c r="C44" s="206" t="str">
        <f>CONCATENATE(B7," ",C7)</f>
        <v>723 Vnitřní plynovod</v>
      </c>
      <c r="D44" s="207"/>
      <c r="E44" s="208"/>
      <c r="F44" s="209"/>
      <c r="G44" s="210">
        <f>SUM(G7:G43)</f>
        <v>0</v>
      </c>
      <c r="O44" s="190">
        <v>4</v>
      </c>
      <c r="BA44" s="211">
        <f>SUM(BA7:BA43)</f>
        <v>0</v>
      </c>
      <c r="BB44" s="211">
        <f>SUM(BB7:BB43)</f>
        <v>0</v>
      </c>
      <c r="BC44" s="211">
        <f>SUM(BC7:BC43)</f>
        <v>0</v>
      </c>
      <c r="BD44" s="211">
        <f>SUM(BD7:BD43)</f>
        <v>0</v>
      </c>
      <c r="BE44" s="211">
        <f>SUM(BE7:BE43)</f>
        <v>0</v>
      </c>
    </row>
    <row r="45" spans="1:104">
      <c r="A45" s="183" t="s">
        <v>72</v>
      </c>
      <c r="B45" s="184" t="s">
        <v>136</v>
      </c>
      <c r="C45" s="185" t="s">
        <v>137</v>
      </c>
      <c r="D45" s="186"/>
      <c r="E45" s="187"/>
      <c r="F45" s="187"/>
      <c r="G45" s="188"/>
      <c r="H45" s="189"/>
      <c r="I45" s="189"/>
      <c r="O45" s="190">
        <v>1</v>
      </c>
    </row>
    <row r="46" spans="1:104">
      <c r="A46" s="191">
        <v>20</v>
      </c>
      <c r="B46" s="192" t="s">
        <v>138</v>
      </c>
      <c r="C46" s="193" t="s">
        <v>139</v>
      </c>
      <c r="D46" s="194" t="s">
        <v>140</v>
      </c>
      <c r="E46" s="195">
        <v>10</v>
      </c>
      <c r="F46" s="195"/>
      <c r="G46" s="196">
        <f>E46*F46</f>
        <v>0</v>
      </c>
      <c r="O46" s="190">
        <v>2</v>
      </c>
      <c r="AA46" s="164">
        <v>1</v>
      </c>
      <c r="AB46" s="164">
        <v>7</v>
      </c>
      <c r="AC46" s="164">
        <v>7</v>
      </c>
      <c r="AZ46" s="164">
        <v>2</v>
      </c>
      <c r="BA46" s="164">
        <f>IF(AZ46=1,G46,0)</f>
        <v>0</v>
      </c>
      <c r="BB46" s="164">
        <f>IF(AZ46=2,G46,0)</f>
        <v>0</v>
      </c>
      <c r="BC46" s="164">
        <f>IF(AZ46=3,G46,0)</f>
        <v>0</v>
      </c>
      <c r="BD46" s="164">
        <f>IF(AZ46=4,G46,0)</f>
        <v>0</v>
      </c>
      <c r="BE46" s="164">
        <f>IF(AZ46=5,G46,0)</f>
        <v>0</v>
      </c>
      <c r="CA46" s="197">
        <v>1</v>
      </c>
      <c r="CB46" s="197">
        <v>7</v>
      </c>
      <c r="CZ46" s="164">
        <v>6.0000000000004501E-5</v>
      </c>
    </row>
    <row r="47" spans="1:104">
      <c r="A47" s="198"/>
      <c r="B47" s="199"/>
      <c r="C47" s="200" t="s">
        <v>141</v>
      </c>
      <c r="D47" s="201"/>
      <c r="E47" s="201"/>
      <c r="F47" s="201"/>
      <c r="G47" s="202"/>
      <c r="L47" s="203" t="s">
        <v>141</v>
      </c>
      <c r="O47" s="190">
        <v>3</v>
      </c>
    </row>
    <row r="48" spans="1:104">
      <c r="A48" s="191">
        <v>21</v>
      </c>
      <c r="B48" s="192" t="s">
        <v>142</v>
      </c>
      <c r="C48" s="193" t="s">
        <v>143</v>
      </c>
      <c r="D48" s="194" t="s">
        <v>60</v>
      </c>
      <c r="E48" s="195"/>
      <c r="F48" s="195"/>
      <c r="G48" s="196">
        <f>E48*F48</f>
        <v>0</v>
      </c>
      <c r="O48" s="190">
        <v>2</v>
      </c>
      <c r="AA48" s="164">
        <v>7</v>
      </c>
      <c r="AB48" s="164">
        <v>1002</v>
      </c>
      <c r="AC48" s="164">
        <v>5</v>
      </c>
      <c r="AZ48" s="164">
        <v>2</v>
      </c>
      <c r="BA48" s="164">
        <f>IF(AZ48=1,G48,0)</f>
        <v>0</v>
      </c>
      <c r="BB48" s="164">
        <f>IF(AZ48=2,G48,0)</f>
        <v>0</v>
      </c>
      <c r="BC48" s="164">
        <f>IF(AZ48=3,G48,0)</f>
        <v>0</v>
      </c>
      <c r="BD48" s="164">
        <f>IF(AZ48=4,G48,0)</f>
        <v>0</v>
      </c>
      <c r="BE48" s="164">
        <f>IF(AZ48=5,G48,0)</f>
        <v>0</v>
      </c>
      <c r="CA48" s="197">
        <v>7</v>
      </c>
      <c r="CB48" s="197">
        <v>1002</v>
      </c>
      <c r="CZ48" s="164">
        <v>0</v>
      </c>
    </row>
    <row r="49" spans="1:104">
      <c r="A49" s="191">
        <v>22</v>
      </c>
      <c r="B49" s="192" t="s">
        <v>144</v>
      </c>
      <c r="C49" s="193" t="s">
        <v>145</v>
      </c>
      <c r="D49" s="194" t="s">
        <v>60</v>
      </c>
      <c r="E49" s="195"/>
      <c r="F49" s="195"/>
      <c r="G49" s="196">
        <f>E49*F49</f>
        <v>0</v>
      </c>
      <c r="O49" s="190">
        <v>2</v>
      </c>
      <c r="AA49" s="164">
        <v>7</v>
      </c>
      <c r="AB49" s="164">
        <v>1002</v>
      </c>
      <c r="AC49" s="164">
        <v>5</v>
      </c>
      <c r="AZ49" s="164">
        <v>2</v>
      </c>
      <c r="BA49" s="164">
        <f>IF(AZ49=1,G49,0)</f>
        <v>0</v>
      </c>
      <c r="BB49" s="164">
        <f>IF(AZ49=2,G49,0)</f>
        <v>0</v>
      </c>
      <c r="BC49" s="164">
        <f>IF(AZ49=3,G49,0)</f>
        <v>0</v>
      </c>
      <c r="BD49" s="164">
        <f>IF(AZ49=4,G49,0)</f>
        <v>0</v>
      </c>
      <c r="BE49" s="164">
        <f>IF(AZ49=5,G49,0)</f>
        <v>0</v>
      </c>
      <c r="CA49" s="197">
        <v>7</v>
      </c>
      <c r="CB49" s="197">
        <v>1002</v>
      </c>
      <c r="CZ49" s="164">
        <v>0</v>
      </c>
    </row>
    <row r="50" spans="1:104">
      <c r="A50" s="204"/>
      <c r="B50" s="205" t="s">
        <v>74</v>
      </c>
      <c r="C50" s="206" t="str">
        <f>CONCATENATE(B45," ",C45)</f>
        <v>767 Konstrukce zámečnické</v>
      </c>
      <c r="D50" s="207"/>
      <c r="E50" s="208"/>
      <c r="F50" s="209"/>
      <c r="G50" s="210">
        <f>SUM(G45:G49)</f>
        <v>0</v>
      </c>
      <c r="O50" s="190">
        <v>4</v>
      </c>
      <c r="BA50" s="211">
        <f>SUM(BA45:BA49)</f>
        <v>0</v>
      </c>
      <c r="BB50" s="211">
        <f>SUM(BB45:BB49)</f>
        <v>0</v>
      </c>
      <c r="BC50" s="211">
        <f>SUM(BC45:BC49)</f>
        <v>0</v>
      </c>
      <c r="BD50" s="211">
        <f>SUM(BD45:BD49)</f>
        <v>0</v>
      </c>
      <c r="BE50" s="211">
        <f>SUM(BE45:BE49)</f>
        <v>0</v>
      </c>
    </row>
    <row r="51" spans="1:104">
      <c r="A51" s="183" t="s">
        <v>72</v>
      </c>
      <c r="B51" s="184" t="s">
        <v>146</v>
      </c>
      <c r="C51" s="185" t="s">
        <v>147</v>
      </c>
      <c r="D51" s="186"/>
      <c r="E51" s="187"/>
      <c r="F51" s="187"/>
      <c r="G51" s="188"/>
      <c r="H51" s="189"/>
      <c r="I51" s="189"/>
      <c r="O51" s="190">
        <v>1</v>
      </c>
    </row>
    <row r="52" spans="1:104">
      <c r="A52" s="191">
        <v>23</v>
      </c>
      <c r="B52" s="192" t="s">
        <v>148</v>
      </c>
      <c r="C52" s="193" t="s">
        <v>149</v>
      </c>
      <c r="D52" s="194" t="s">
        <v>150</v>
      </c>
      <c r="E52" s="195">
        <v>1</v>
      </c>
      <c r="F52" s="195"/>
      <c r="G52" s="196">
        <f>E52*F52</f>
        <v>0</v>
      </c>
      <c r="O52" s="190">
        <v>2</v>
      </c>
      <c r="AA52" s="164">
        <v>1</v>
      </c>
      <c r="AB52" s="164">
        <v>7</v>
      </c>
      <c r="AC52" s="164">
        <v>7</v>
      </c>
      <c r="AZ52" s="164">
        <v>2</v>
      </c>
      <c r="BA52" s="164">
        <f>IF(AZ52=1,G52,0)</f>
        <v>0</v>
      </c>
      <c r="BB52" s="164">
        <f>IF(AZ52=2,G52,0)</f>
        <v>0</v>
      </c>
      <c r="BC52" s="164">
        <f>IF(AZ52=3,G52,0)</f>
        <v>0</v>
      </c>
      <c r="BD52" s="164">
        <f>IF(AZ52=4,G52,0)</f>
        <v>0</v>
      </c>
      <c r="BE52" s="164">
        <f>IF(AZ52=5,G52,0)</f>
        <v>0</v>
      </c>
      <c r="CA52" s="197">
        <v>1</v>
      </c>
      <c r="CB52" s="197">
        <v>7</v>
      </c>
      <c r="CZ52" s="164">
        <v>3.0999999999980999E-4</v>
      </c>
    </row>
    <row r="53" spans="1:104">
      <c r="A53" s="191">
        <v>24</v>
      </c>
      <c r="B53" s="192" t="s">
        <v>151</v>
      </c>
      <c r="C53" s="193" t="s">
        <v>152</v>
      </c>
      <c r="D53" s="194" t="s">
        <v>82</v>
      </c>
      <c r="E53" s="195">
        <v>13.5</v>
      </c>
      <c r="F53" s="195"/>
      <c r="G53" s="196">
        <f>E53*F53</f>
        <v>0</v>
      </c>
      <c r="O53" s="190">
        <v>2</v>
      </c>
      <c r="AA53" s="164">
        <v>1</v>
      </c>
      <c r="AB53" s="164">
        <v>7</v>
      </c>
      <c r="AC53" s="164">
        <v>7</v>
      </c>
      <c r="AZ53" s="164">
        <v>2</v>
      </c>
      <c r="BA53" s="164">
        <f>IF(AZ53=1,G53,0)</f>
        <v>0</v>
      </c>
      <c r="BB53" s="164">
        <f>IF(AZ53=2,G53,0)</f>
        <v>0</v>
      </c>
      <c r="BC53" s="164">
        <f>IF(AZ53=3,G53,0)</f>
        <v>0</v>
      </c>
      <c r="BD53" s="164">
        <f>IF(AZ53=4,G53,0)</f>
        <v>0</v>
      </c>
      <c r="BE53" s="164">
        <f>IF(AZ53=5,G53,0)</f>
        <v>0</v>
      </c>
      <c r="CA53" s="197">
        <v>1</v>
      </c>
      <c r="CB53" s="197">
        <v>7</v>
      </c>
      <c r="CZ53" s="164">
        <v>9.0000000000034497E-5</v>
      </c>
    </row>
    <row r="54" spans="1:104">
      <c r="A54" s="191">
        <v>25</v>
      </c>
      <c r="B54" s="192" t="s">
        <v>153</v>
      </c>
      <c r="C54" s="193" t="s">
        <v>154</v>
      </c>
      <c r="D54" s="194" t="s">
        <v>82</v>
      </c>
      <c r="E54" s="195">
        <v>2.5</v>
      </c>
      <c r="F54" s="195"/>
      <c r="G54" s="196">
        <f>E54*F54</f>
        <v>0</v>
      </c>
      <c r="O54" s="190">
        <v>2</v>
      </c>
      <c r="AA54" s="164">
        <v>1</v>
      </c>
      <c r="AB54" s="164">
        <v>7</v>
      </c>
      <c r="AC54" s="164">
        <v>7</v>
      </c>
      <c r="AZ54" s="164">
        <v>2</v>
      </c>
      <c r="BA54" s="164">
        <f>IF(AZ54=1,G54,0)</f>
        <v>0</v>
      </c>
      <c r="BB54" s="164">
        <f>IF(AZ54=2,G54,0)</f>
        <v>0</v>
      </c>
      <c r="BC54" s="164">
        <f>IF(AZ54=3,G54,0)</f>
        <v>0</v>
      </c>
      <c r="BD54" s="164">
        <f>IF(AZ54=4,G54,0)</f>
        <v>0</v>
      </c>
      <c r="BE54" s="164">
        <f>IF(AZ54=5,G54,0)</f>
        <v>0</v>
      </c>
      <c r="CA54" s="197">
        <v>1</v>
      </c>
      <c r="CB54" s="197">
        <v>7</v>
      </c>
      <c r="CZ54" s="164">
        <v>9.0000000000034497E-5</v>
      </c>
    </row>
    <row r="55" spans="1:104">
      <c r="A55" s="198"/>
      <c r="B55" s="199"/>
      <c r="C55" s="200" t="s">
        <v>155</v>
      </c>
      <c r="D55" s="201"/>
      <c r="E55" s="201"/>
      <c r="F55" s="201"/>
      <c r="G55" s="202"/>
      <c r="L55" s="203" t="s">
        <v>155</v>
      </c>
      <c r="O55" s="190">
        <v>3</v>
      </c>
    </row>
    <row r="56" spans="1:104">
      <c r="A56" s="198"/>
      <c r="B56" s="199"/>
      <c r="C56" s="200" t="s">
        <v>156</v>
      </c>
      <c r="D56" s="201"/>
      <c r="E56" s="201"/>
      <c r="F56" s="201"/>
      <c r="G56" s="202"/>
      <c r="L56" s="203" t="s">
        <v>156</v>
      </c>
      <c r="O56" s="190">
        <v>3</v>
      </c>
    </row>
    <row r="57" spans="1:104">
      <c r="A57" s="204"/>
      <c r="B57" s="205" t="s">
        <v>74</v>
      </c>
      <c r="C57" s="206" t="str">
        <f>CONCATENATE(B51," ",C51)</f>
        <v>783 Nátěry</v>
      </c>
      <c r="D57" s="207"/>
      <c r="E57" s="208"/>
      <c r="F57" s="209"/>
      <c r="G57" s="210">
        <f>SUM(G51:G56)</f>
        <v>0</v>
      </c>
      <c r="O57" s="190">
        <v>4</v>
      </c>
      <c r="BA57" s="211">
        <f>SUM(BA51:BA56)</f>
        <v>0</v>
      </c>
      <c r="BB57" s="211">
        <f>SUM(BB51:BB56)</f>
        <v>0</v>
      </c>
      <c r="BC57" s="211">
        <f>SUM(BC51:BC56)</f>
        <v>0</v>
      </c>
      <c r="BD57" s="211">
        <f>SUM(BD51:BD56)</f>
        <v>0</v>
      </c>
      <c r="BE57" s="211">
        <f>SUM(BE51:BE56)</f>
        <v>0</v>
      </c>
    </row>
    <row r="58" spans="1:104">
      <c r="A58" s="183" t="s">
        <v>72</v>
      </c>
      <c r="B58" s="184" t="s">
        <v>157</v>
      </c>
      <c r="C58" s="185" t="s">
        <v>158</v>
      </c>
      <c r="D58" s="186"/>
      <c r="E58" s="187"/>
      <c r="F58" s="187"/>
      <c r="G58" s="188"/>
      <c r="H58" s="189"/>
      <c r="I58" s="189"/>
      <c r="O58" s="190">
        <v>1</v>
      </c>
    </row>
    <row r="59" spans="1:104">
      <c r="A59" s="191">
        <v>26</v>
      </c>
      <c r="B59" s="192" t="s">
        <v>122</v>
      </c>
      <c r="C59" s="193" t="s">
        <v>159</v>
      </c>
      <c r="D59" s="194" t="s">
        <v>104</v>
      </c>
      <c r="E59" s="195">
        <v>1</v>
      </c>
      <c r="F59" s="195"/>
      <c r="G59" s="196">
        <f>E59*F59</f>
        <v>0</v>
      </c>
      <c r="O59" s="190">
        <v>2</v>
      </c>
      <c r="AA59" s="164">
        <v>11</v>
      </c>
      <c r="AB59" s="164">
        <v>0</v>
      </c>
      <c r="AC59" s="164">
        <v>29</v>
      </c>
      <c r="AZ59" s="164">
        <v>2</v>
      </c>
      <c r="BA59" s="164">
        <f>IF(AZ59=1,G59,0)</f>
        <v>0</v>
      </c>
      <c r="BB59" s="164">
        <f>IF(AZ59=2,G59,0)</f>
        <v>0</v>
      </c>
      <c r="BC59" s="164">
        <f>IF(AZ59=3,G59,0)</f>
        <v>0</v>
      </c>
      <c r="BD59" s="164">
        <f>IF(AZ59=4,G59,0)</f>
        <v>0</v>
      </c>
      <c r="BE59" s="164">
        <f>IF(AZ59=5,G59,0)</f>
        <v>0</v>
      </c>
      <c r="CA59" s="197">
        <v>11</v>
      </c>
      <c r="CB59" s="197">
        <v>0</v>
      </c>
      <c r="CZ59" s="164">
        <v>0</v>
      </c>
    </row>
    <row r="60" spans="1:104">
      <c r="A60" s="198"/>
      <c r="B60" s="199"/>
      <c r="C60" s="200" t="s">
        <v>160</v>
      </c>
      <c r="D60" s="201"/>
      <c r="E60" s="201"/>
      <c r="F60" s="201"/>
      <c r="G60" s="202"/>
      <c r="L60" s="203" t="s">
        <v>160</v>
      </c>
      <c r="O60" s="190">
        <v>3</v>
      </c>
    </row>
    <row r="61" spans="1:104">
      <c r="A61" s="198"/>
      <c r="B61" s="199"/>
      <c r="C61" s="200" t="s">
        <v>161</v>
      </c>
      <c r="D61" s="201"/>
      <c r="E61" s="201"/>
      <c r="F61" s="201"/>
      <c r="G61" s="202"/>
      <c r="L61" s="203" t="s">
        <v>161</v>
      </c>
      <c r="O61" s="190">
        <v>3</v>
      </c>
    </row>
    <row r="62" spans="1:104">
      <c r="A62" s="198"/>
      <c r="B62" s="199"/>
      <c r="C62" s="200" t="s">
        <v>162</v>
      </c>
      <c r="D62" s="201"/>
      <c r="E62" s="201"/>
      <c r="F62" s="201"/>
      <c r="G62" s="202"/>
      <c r="L62" s="203" t="s">
        <v>162</v>
      </c>
      <c r="O62" s="190">
        <v>3</v>
      </c>
    </row>
    <row r="63" spans="1:104">
      <c r="A63" s="198"/>
      <c r="B63" s="199"/>
      <c r="C63" s="200" t="s">
        <v>163</v>
      </c>
      <c r="D63" s="201"/>
      <c r="E63" s="201"/>
      <c r="F63" s="201"/>
      <c r="G63" s="202"/>
      <c r="L63" s="203" t="s">
        <v>163</v>
      </c>
      <c r="O63" s="190">
        <v>3</v>
      </c>
    </row>
    <row r="64" spans="1:104">
      <c r="A64" s="198"/>
      <c r="B64" s="199"/>
      <c r="C64" s="200" t="s">
        <v>164</v>
      </c>
      <c r="D64" s="201"/>
      <c r="E64" s="201"/>
      <c r="F64" s="201"/>
      <c r="G64" s="202"/>
      <c r="L64" s="203" t="s">
        <v>164</v>
      </c>
      <c r="O64" s="190">
        <v>3</v>
      </c>
    </row>
    <row r="65" spans="1:104">
      <c r="A65" s="198"/>
      <c r="B65" s="199"/>
      <c r="C65" s="200" t="s">
        <v>165</v>
      </c>
      <c r="D65" s="201"/>
      <c r="E65" s="201"/>
      <c r="F65" s="201"/>
      <c r="G65" s="202"/>
      <c r="L65" s="203" t="s">
        <v>165</v>
      </c>
      <c r="O65" s="190">
        <v>3</v>
      </c>
    </row>
    <row r="66" spans="1:104">
      <c r="A66" s="198"/>
      <c r="B66" s="199"/>
      <c r="C66" s="200" t="s">
        <v>166</v>
      </c>
      <c r="D66" s="201"/>
      <c r="E66" s="201"/>
      <c r="F66" s="201"/>
      <c r="G66" s="202"/>
      <c r="L66" s="203" t="s">
        <v>166</v>
      </c>
      <c r="O66" s="190">
        <v>3</v>
      </c>
    </row>
    <row r="67" spans="1:104">
      <c r="A67" s="191">
        <v>27</v>
      </c>
      <c r="B67" s="192" t="s">
        <v>167</v>
      </c>
      <c r="C67" s="193" t="s">
        <v>168</v>
      </c>
      <c r="D67" s="194" t="s">
        <v>169</v>
      </c>
      <c r="E67" s="195">
        <v>1</v>
      </c>
      <c r="F67" s="195"/>
      <c r="G67" s="196">
        <f>E67*F67</f>
        <v>0</v>
      </c>
      <c r="O67" s="190">
        <v>2</v>
      </c>
      <c r="AA67" s="164">
        <v>11</v>
      </c>
      <c r="AB67" s="164">
        <v>0</v>
      </c>
      <c r="AC67" s="164">
        <v>5</v>
      </c>
      <c r="AZ67" s="164">
        <v>2</v>
      </c>
      <c r="BA67" s="164">
        <f>IF(AZ67=1,G67,0)</f>
        <v>0</v>
      </c>
      <c r="BB67" s="164">
        <f>IF(AZ67=2,G67,0)</f>
        <v>0</v>
      </c>
      <c r="BC67" s="164">
        <f>IF(AZ67=3,G67,0)</f>
        <v>0</v>
      </c>
      <c r="BD67" s="164">
        <f>IF(AZ67=4,G67,0)</f>
        <v>0</v>
      </c>
      <c r="BE67" s="164">
        <f>IF(AZ67=5,G67,0)</f>
        <v>0</v>
      </c>
      <c r="CA67" s="197">
        <v>11</v>
      </c>
      <c r="CB67" s="197">
        <v>0</v>
      </c>
      <c r="CZ67" s="164">
        <v>0</v>
      </c>
    </row>
    <row r="68" spans="1:104">
      <c r="A68" s="198"/>
      <c r="B68" s="199"/>
      <c r="C68" s="200" t="s">
        <v>170</v>
      </c>
      <c r="D68" s="201"/>
      <c r="E68" s="201"/>
      <c r="F68" s="201"/>
      <c r="G68" s="202"/>
      <c r="L68" s="203" t="s">
        <v>170</v>
      </c>
      <c r="O68" s="190">
        <v>3</v>
      </c>
    </row>
    <row r="69" spans="1:104">
      <c r="A69" s="198"/>
      <c r="B69" s="199"/>
      <c r="C69" s="200" t="s">
        <v>171</v>
      </c>
      <c r="D69" s="201"/>
      <c r="E69" s="201"/>
      <c r="F69" s="201"/>
      <c r="G69" s="202"/>
      <c r="L69" s="203" t="s">
        <v>171</v>
      </c>
      <c r="O69" s="190">
        <v>3</v>
      </c>
    </row>
    <row r="70" spans="1:104">
      <c r="A70" s="191">
        <v>28</v>
      </c>
      <c r="B70" s="192" t="s">
        <v>172</v>
      </c>
      <c r="C70" s="193" t="s">
        <v>173</v>
      </c>
      <c r="D70" s="194" t="s">
        <v>169</v>
      </c>
      <c r="E70" s="195">
        <v>1</v>
      </c>
      <c r="F70" s="195"/>
      <c r="G70" s="196">
        <f>E70*F70</f>
        <v>0</v>
      </c>
      <c r="O70" s="190">
        <v>2</v>
      </c>
      <c r="AA70" s="164">
        <v>11</v>
      </c>
      <c r="AB70" s="164">
        <v>0</v>
      </c>
      <c r="AC70" s="164">
        <v>6</v>
      </c>
      <c r="AZ70" s="164">
        <v>2</v>
      </c>
      <c r="BA70" s="164">
        <f>IF(AZ70=1,G70,0)</f>
        <v>0</v>
      </c>
      <c r="BB70" s="164">
        <f>IF(AZ70=2,G70,0)</f>
        <v>0</v>
      </c>
      <c r="BC70" s="164">
        <f>IF(AZ70=3,G70,0)</f>
        <v>0</v>
      </c>
      <c r="BD70" s="164">
        <f>IF(AZ70=4,G70,0)</f>
        <v>0</v>
      </c>
      <c r="BE70" s="164">
        <f>IF(AZ70=5,G70,0)</f>
        <v>0</v>
      </c>
      <c r="CA70" s="197">
        <v>11</v>
      </c>
      <c r="CB70" s="197">
        <v>0</v>
      </c>
      <c r="CZ70" s="164">
        <v>0</v>
      </c>
    </row>
    <row r="71" spans="1:104">
      <c r="A71" s="198"/>
      <c r="B71" s="199"/>
      <c r="C71" s="200"/>
      <c r="D71" s="201"/>
      <c r="E71" s="201"/>
      <c r="F71" s="201"/>
      <c r="G71" s="202"/>
      <c r="L71" s="203"/>
      <c r="O71" s="190">
        <v>3</v>
      </c>
    </row>
    <row r="72" spans="1:104">
      <c r="A72" s="191">
        <v>29</v>
      </c>
      <c r="B72" s="192" t="s">
        <v>174</v>
      </c>
      <c r="C72" s="193" t="s">
        <v>175</v>
      </c>
      <c r="D72" s="194" t="s">
        <v>104</v>
      </c>
      <c r="E72" s="195">
        <v>1</v>
      </c>
      <c r="F72" s="195"/>
      <c r="G72" s="196">
        <f>E72*F72</f>
        <v>0</v>
      </c>
      <c r="O72" s="190">
        <v>2</v>
      </c>
      <c r="AA72" s="164">
        <v>11</v>
      </c>
      <c r="AB72" s="164">
        <v>0</v>
      </c>
      <c r="AC72" s="164">
        <v>7</v>
      </c>
      <c r="AZ72" s="164">
        <v>2</v>
      </c>
      <c r="BA72" s="164">
        <f>IF(AZ72=1,G72,0)</f>
        <v>0</v>
      </c>
      <c r="BB72" s="164">
        <f>IF(AZ72=2,G72,0)</f>
        <v>0</v>
      </c>
      <c r="BC72" s="164">
        <f>IF(AZ72=3,G72,0)</f>
        <v>0</v>
      </c>
      <c r="BD72" s="164">
        <f>IF(AZ72=4,G72,0)</f>
        <v>0</v>
      </c>
      <c r="BE72" s="164">
        <f>IF(AZ72=5,G72,0)</f>
        <v>0</v>
      </c>
      <c r="CA72" s="197">
        <v>11</v>
      </c>
      <c r="CB72" s="197">
        <v>0</v>
      </c>
      <c r="CZ72" s="164">
        <v>0</v>
      </c>
    </row>
    <row r="73" spans="1:104">
      <c r="A73" s="204"/>
      <c r="B73" s="205" t="s">
        <v>74</v>
      </c>
      <c r="C73" s="206" t="str">
        <f>CONCATENATE(B58," ",C58)</f>
        <v>799 Ostatní</v>
      </c>
      <c r="D73" s="207"/>
      <c r="E73" s="208"/>
      <c r="F73" s="209"/>
      <c r="G73" s="210">
        <f>SUM(G58:G72)</f>
        <v>0</v>
      </c>
      <c r="O73" s="190">
        <v>4</v>
      </c>
      <c r="BA73" s="211">
        <f>SUM(BA58:BA72)</f>
        <v>0</v>
      </c>
      <c r="BB73" s="211">
        <f>SUM(BB58:BB72)</f>
        <v>0</v>
      </c>
      <c r="BC73" s="211">
        <f>SUM(BC58:BC72)</f>
        <v>0</v>
      </c>
      <c r="BD73" s="211">
        <f>SUM(BD58:BD72)</f>
        <v>0</v>
      </c>
      <c r="BE73" s="211">
        <f>SUM(BE58:BE72)</f>
        <v>0</v>
      </c>
    </row>
    <row r="74" spans="1:104">
      <c r="E74" s="164"/>
    </row>
    <row r="75" spans="1:104">
      <c r="E75" s="164"/>
    </row>
    <row r="76" spans="1:104">
      <c r="E76" s="164"/>
    </row>
    <row r="77" spans="1:104">
      <c r="E77" s="164"/>
    </row>
    <row r="78" spans="1:104">
      <c r="E78" s="164"/>
    </row>
    <row r="79" spans="1:104">
      <c r="E79" s="164"/>
    </row>
    <row r="80" spans="1:104">
      <c r="E80" s="164"/>
    </row>
    <row r="81" spans="5:5">
      <c r="E81" s="164"/>
    </row>
    <row r="82" spans="5:5">
      <c r="E82" s="164"/>
    </row>
    <row r="83" spans="5:5">
      <c r="E83" s="164"/>
    </row>
    <row r="84" spans="5:5">
      <c r="E84" s="164"/>
    </row>
    <row r="85" spans="5:5">
      <c r="E85" s="164"/>
    </row>
    <row r="86" spans="5:5">
      <c r="E86" s="164"/>
    </row>
    <row r="87" spans="5:5">
      <c r="E87" s="164"/>
    </row>
    <row r="88" spans="5:5">
      <c r="E88" s="164"/>
    </row>
    <row r="89" spans="5:5">
      <c r="E89" s="164"/>
    </row>
    <row r="90" spans="5:5">
      <c r="E90" s="164"/>
    </row>
    <row r="91" spans="5:5">
      <c r="E91" s="164"/>
    </row>
    <row r="92" spans="5:5">
      <c r="E92" s="164"/>
    </row>
    <row r="93" spans="5:5">
      <c r="E93" s="164"/>
    </row>
    <row r="94" spans="5:5">
      <c r="E94" s="164"/>
    </row>
    <row r="95" spans="5:5">
      <c r="E95" s="164"/>
    </row>
    <row r="96" spans="5:5">
      <c r="E96" s="164"/>
    </row>
    <row r="97" spans="1:7">
      <c r="A97" s="212"/>
      <c r="B97" s="212"/>
      <c r="C97" s="212"/>
      <c r="D97" s="212"/>
      <c r="E97" s="212"/>
      <c r="F97" s="212"/>
      <c r="G97" s="212"/>
    </row>
    <row r="98" spans="1:7">
      <c r="A98" s="212"/>
      <c r="B98" s="212"/>
      <c r="C98" s="212"/>
      <c r="D98" s="212"/>
      <c r="E98" s="212"/>
      <c r="F98" s="212"/>
      <c r="G98" s="212"/>
    </row>
    <row r="99" spans="1:7">
      <c r="A99" s="212"/>
      <c r="B99" s="212"/>
      <c r="C99" s="212"/>
      <c r="D99" s="212"/>
      <c r="E99" s="212"/>
      <c r="F99" s="212"/>
      <c r="G99" s="212"/>
    </row>
    <row r="100" spans="1:7">
      <c r="A100" s="212"/>
      <c r="B100" s="212"/>
      <c r="C100" s="212"/>
      <c r="D100" s="212"/>
      <c r="E100" s="212"/>
      <c r="F100" s="212"/>
      <c r="G100" s="212"/>
    </row>
    <row r="101" spans="1:7">
      <c r="E101" s="164"/>
    </row>
    <row r="102" spans="1:7">
      <c r="E102" s="164"/>
    </row>
    <row r="103" spans="1:7">
      <c r="E103" s="164"/>
    </row>
    <row r="104" spans="1:7">
      <c r="E104" s="164"/>
    </row>
    <row r="105" spans="1:7">
      <c r="E105" s="164"/>
    </row>
    <row r="106" spans="1:7">
      <c r="E106" s="164"/>
    </row>
    <row r="107" spans="1:7">
      <c r="E107" s="164"/>
    </row>
    <row r="108" spans="1:7">
      <c r="E108" s="164"/>
    </row>
    <row r="109" spans="1:7">
      <c r="E109" s="164"/>
    </row>
    <row r="110" spans="1:7">
      <c r="E110" s="164"/>
    </row>
    <row r="111" spans="1:7">
      <c r="E111" s="164"/>
    </row>
    <row r="112" spans="1:7">
      <c r="E112" s="164"/>
    </row>
    <row r="113" spans="5:5">
      <c r="E113" s="164"/>
    </row>
    <row r="114" spans="5:5">
      <c r="E114" s="164"/>
    </row>
    <row r="115" spans="5:5">
      <c r="E115" s="164"/>
    </row>
    <row r="116" spans="5:5">
      <c r="E116" s="164"/>
    </row>
    <row r="117" spans="5:5">
      <c r="E117" s="164"/>
    </row>
    <row r="118" spans="5:5">
      <c r="E118" s="164"/>
    </row>
    <row r="119" spans="5:5">
      <c r="E119" s="164"/>
    </row>
    <row r="120" spans="5:5">
      <c r="E120" s="164"/>
    </row>
    <row r="121" spans="5:5">
      <c r="E121" s="164"/>
    </row>
    <row r="122" spans="5:5">
      <c r="E122" s="164"/>
    </row>
    <row r="123" spans="5:5">
      <c r="E123" s="164"/>
    </row>
    <row r="124" spans="5:5">
      <c r="E124" s="164"/>
    </row>
    <row r="125" spans="5:5">
      <c r="E125" s="164"/>
    </row>
    <row r="126" spans="5:5">
      <c r="E126" s="164"/>
    </row>
    <row r="127" spans="5:5">
      <c r="E127" s="164"/>
    </row>
    <row r="128" spans="5:5">
      <c r="E128" s="164"/>
    </row>
    <row r="129" spans="1:7">
      <c r="E129" s="164"/>
    </row>
    <row r="130" spans="1:7">
      <c r="E130" s="164"/>
    </row>
    <row r="131" spans="1:7">
      <c r="E131" s="164"/>
    </row>
    <row r="132" spans="1:7">
      <c r="A132" s="213"/>
      <c r="B132" s="213"/>
    </row>
    <row r="133" spans="1:7">
      <c r="A133" s="212"/>
      <c r="B133" s="212"/>
      <c r="C133" s="214"/>
      <c r="D133" s="214"/>
      <c r="E133" s="215"/>
      <c r="F133" s="214"/>
      <c r="G133" s="216"/>
    </row>
    <row r="134" spans="1:7">
      <c r="A134" s="217"/>
      <c r="B134" s="217"/>
      <c r="C134" s="212"/>
      <c r="D134" s="212"/>
      <c r="E134" s="218"/>
      <c r="F134" s="212"/>
      <c r="G134" s="212"/>
    </row>
    <row r="135" spans="1:7">
      <c r="A135" s="212"/>
      <c r="B135" s="212"/>
      <c r="C135" s="212"/>
      <c r="D135" s="212"/>
      <c r="E135" s="218"/>
      <c r="F135" s="212"/>
      <c r="G135" s="212"/>
    </row>
    <row r="136" spans="1:7">
      <c r="A136" s="212"/>
      <c r="B136" s="212"/>
      <c r="C136" s="212"/>
      <c r="D136" s="212"/>
      <c r="E136" s="218"/>
      <c r="F136" s="212"/>
      <c r="G136" s="212"/>
    </row>
    <row r="137" spans="1:7">
      <c r="A137" s="212"/>
      <c r="B137" s="212"/>
      <c r="C137" s="212"/>
      <c r="D137" s="212"/>
      <c r="E137" s="218"/>
      <c r="F137" s="212"/>
      <c r="G137" s="212"/>
    </row>
    <row r="138" spans="1:7">
      <c r="A138" s="212"/>
      <c r="B138" s="212"/>
      <c r="C138" s="212"/>
      <c r="D138" s="212"/>
      <c r="E138" s="218"/>
      <c r="F138" s="212"/>
      <c r="G138" s="212"/>
    </row>
    <row r="139" spans="1:7">
      <c r="A139" s="212"/>
      <c r="B139" s="212"/>
      <c r="C139" s="212"/>
      <c r="D139" s="212"/>
      <c r="E139" s="218"/>
      <c r="F139" s="212"/>
      <c r="G139" s="212"/>
    </row>
    <row r="140" spans="1:7">
      <c r="A140" s="212"/>
      <c r="B140" s="212"/>
      <c r="C140" s="212"/>
      <c r="D140" s="212"/>
      <c r="E140" s="218"/>
      <c r="F140" s="212"/>
      <c r="G140" s="212"/>
    </row>
    <row r="141" spans="1:7">
      <c r="A141" s="212"/>
      <c r="B141" s="212"/>
      <c r="C141" s="212"/>
      <c r="D141" s="212"/>
      <c r="E141" s="218"/>
      <c r="F141" s="212"/>
      <c r="G141" s="212"/>
    </row>
    <row r="142" spans="1:7">
      <c r="A142" s="212"/>
      <c r="B142" s="212"/>
      <c r="C142" s="212"/>
      <c r="D142" s="212"/>
      <c r="E142" s="218"/>
      <c r="F142" s="212"/>
      <c r="G142" s="212"/>
    </row>
    <row r="143" spans="1:7">
      <c r="A143" s="212"/>
      <c r="B143" s="212"/>
      <c r="C143" s="212"/>
      <c r="D143" s="212"/>
      <c r="E143" s="218"/>
      <c r="F143" s="212"/>
      <c r="G143" s="212"/>
    </row>
    <row r="144" spans="1:7">
      <c r="A144" s="212"/>
      <c r="B144" s="212"/>
      <c r="C144" s="212"/>
      <c r="D144" s="212"/>
      <c r="E144" s="218"/>
      <c r="F144" s="212"/>
      <c r="G144" s="212"/>
    </row>
    <row r="145" spans="1:7">
      <c r="A145" s="212"/>
      <c r="B145" s="212"/>
      <c r="C145" s="212"/>
      <c r="D145" s="212"/>
      <c r="E145" s="218"/>
      <c r="F145" s="212"/>
      <c r="G145" s="212"/>
    </row>
    <row r="146" spans="1:7">
      <c r="A146" s="212"/>
      <c r="B146" s="212"/>
      <c r="C146" s="212"/>
      <c r="D146" s="212"/>
      <c r="E146" s="218"/>
      <c r="F146" s="212"/>
      <c r="G146" s="212"/>
    </row>
  </sheetData>
  <mergeCells count="34">
    <mergeCell ref="C69:G69"/>
    <mergeCell ref="C71:G71"/>
    <mergeCell ref="C60:G60"/>
    <mergeCell ref="C61:G61"/>
    <mergeCell ref="C62:G62"/>
    <mergeCell ref="C63:G63"/>
    <mergeCell ref="C64:G64"/>
    <mergeCell ref="C65:G65"/>
    <mergeCell ref="C66:G66"/>
    <mergeCell ref="C68:G68"/>
    <mergeCell ref="C41:G41"/>
    <mergeCell ref="C47:G47"/>
    <mergeCell ref="C55:G55"/>
    <mergeCell ref="C56:G56"/>
    <mergeCell ref="C31:G31"/>
    <mergeCell ref="C33:G33"/>
    <mergeCell ref="C35:G35"/>
    <mergeCell ref="C37:G37"/>
    <mergeCell ref="C38:G38"/>
    <mergeCell ref="C39:G39"/>
    <mergeCell ref="C23:G23"/>
    <mergeCell ref="C24:G24"/>
    <mergeCell ref="C26:G26"/>
    <mergeCell ref="C28:G28"/>
    <mergeCell ref="C29:G29"/>
    <mergeCell ref="C30:G30"/>
    <mergeCell ref="A1:G1"/>
    <mergeCell ref="A3:B3"/>
    <mergeCell ref="A4:B4"/>
    <mergeCell ref="E4:G4"/>
    <mergeCell ref="C13:G13"/>
    <mergeCell ref="C15:G15"/>
    <mergeCell ref="C20:G20"/>
    <mergeCell ref="C22:G22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37</vt:i4>
      </vt:variant>
    </vt:vector>
  </HeadingPairs>
  <TitlesOfParts>
    <vt:vector size="40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SazbaDPH1</vt:lpstr>
      <vt:lpstr>SazbaDPH2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Company>Your Company Name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Your User Name</dc:creator>
  <cp:lastModifiedBy>Your User Name</cp:lastModifiedBy>
  <dcterms:created xsi:type="dcterms:W3CDTF">2021-03-23T16:59:21Z</dcterms:created>
  <dcterms:modified xsi:type="dcterms:W3CDTF">2021-03-23T17:10:21Z</dcterms:modified>
</cp:coreProperties>
</file>